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2" tabRatio="804" activeTab="0"/>
  </bookViews>
  <sheets>
    <sheet name="General Instructions" sheetId="1" r:id="rId1"/>
    <sheet name="State1&amp;State2" sheetId="2" r:id="rId2"/>
    <sheet name="State3" sheetId="3" r:id="rId3"/>
    <sheet name="State4" sheetId="4" r:id="rId4"/>
    <sheet name="Max. ARC Revenue Calc" sheetId="5" r:id="rId5"/>
    <sheet name="CAF Calc" sheetId="6" r:id="rId6"/>
    <sheet name="Footnotes" sheetId="7" r:id="rId7"/>
    <sheet name="End" sheetId="8" r:id="rId8"/>
  </sheets>
  <definedNames>
    <definedName name="_xlfn.SUMIFS" hidden="1">#NAME?</definedName>
    <definedName name="MaxMLBRev">'Max. ARC Revenue Calc'!#REF!</definedName>
    <definedName name="MaxResRev">'Max. ARC Revenue Calc'!#REF!</definedName>
    <definedName name="MaxSLBRev">'Max. ARC Revenue Calc'!#REF!</definedName>
    <definedName name="_xlnm.Print_Area" localSheetId="5">'CAF Calc'!$A:$O</definedName>
    <definedName name="_xlnm.Print_Area" localSheetId="6">'Footnotes'!$A:$O</definedName>
    <definedName name="_xlnm.Print_Area" localSheetId="1">'State1&amp;State2'!$C:$AD</definedName>
    <definedName name="_xlnm.Print_Area" localSheetId="2">'State3'!$C:$AD</definedName>
    <definedName name="_xlnm.Print_Area" localSheetId="3">'State4'!$C:$AD</definedName>
    <definedName name="_xlnm.Print_Titles" localSheetId="5">'CAF Calc'!$1:$1</definedName>
    <definedName name="_xlnm.Print_Titles" localSheetId="6">'Footnotes'!$5:$5</definedName>
    <definedName name="_xlnm.Print_Titles" localSheetId="0">'General Instructions'!$15:$28</definedName>
    <definedName name="RateCeilingCalc_Export1" localSheetId="2">#REF!</definedName>
    <definedName name="RateCeilingCalc_Export1" localSheetId="3">#REF!</definedName>
    <definedName name="RateCeilingCalc_Export1">#REF!</definedName>
    <definedName name="RateCeilingCalc_Export2" localSheetId="2">#REF!</definedName>
    <definedName name="RateCeilingCalc_Export2" localSheetId="3">#REF!</definedName>
    <definedName name="RateCeilingCalc_Export2">#REF!</definedName>
    <definedName name="StateLevelEligibleMLB" localSheetId="2">#REF!</definedName>
    <definedName name="StateLevelEligibleMLB" localSheetId="3">#REF!</definedName>
    <definedName name="StateLevelEligibleMLB">#REF!</definedName>
    <definedName name="StateLevelEligibleRes" localSheetId="2">#REF!</definedName>
    <definedName name="StateLevelEligibleRes" localSheetId="3">#REF!</definedName>
    <definedName name="StateLevelEligibleRes">#REF!</definedName>
    <definedName name="StateLevelEligibleTotal" localSheetId="2">#REF!</definedName>
    <definedName name="StateLevelEligibleTotal" localSheetId="3">#REF!</definedName>
    <definedName name="StateLevelEligibleTotal">#REF!</definedName>
  </definedNames>
  <calcPr fullCalcOnLoad="1"/>
</workbook>
</file>

<file path=xl/sharedStrings.xml><?xml version="1.0" encoding="utf-8"?>
<sst xmlns="http://schemas.openxmlformats.org/spreadsheetml/2006/main" count="1033" uniqueCount="334">
  <si>
    <t>Stand-alone</t>
  </si>
  <si>
    <t>Mandatory</t>
  </si>
  <si>
    <t>State</t>
  </si>
  <si>
    <t xml:space="preserve">State </t>
  </si>
  <si>
    <t>Federal</t>
  </si>
  <si>
    <t>R1 rate</t>
  </si>
  <si>
    <t>EAS</t>
  </si>
  <si>
    <t>SLC</t>
  </si>
  <si>
    <t>E911</t>
  </si>
  <si>
    <t>TRS</t>
  </si>
  <si>
    <t>USF</t>
  </si>
  <si>
    <t>SLC-MLB</t>
  </si>
  <si>
    <t>MLB</t>
  </si>
  <si>
    <t>EXCHANGES</t>
  </si>
  <si>
    <t>ARC Rev</t>
  </si>
  <si>
    <t>MAX Curr Yr</t>
  </si>
  <si>
    <t>Max ARC for current year:  MLB</t>
  </si>
  <si>
    <t>Max ARC for current year:  Res/SLB</t>
  </si>
  <si>
    <t>Eligible Revenue - Current Yr Recovery</t>
  </si>
  <si>
    <t>MULTI-LINE BUSINESS</t>
  </si>
  <si>
    <t>FOOTNOTES:</t>
  </si>
  <si>
    <t>RESIDENCE / NP / BRI / SLB (excluding Lifeline)</t>
  </si>
  <si>
    <t>Zone</t>
  </si>
  <si>
    <t>Charges</t>
  </si>
  <si>
    <t>Maximum ARC opportunity Revenue</t>
  </si>
  <si>
    <t>Maximum MLB ARC Revenue Opportunity</t>
  </si>
  <si>
    <t xml:space="preserve">Total Maximum ARC Revenue Opportunity </t>
  </si>
  <si>
    <t>Holding Company Eligible Recovery</t>
  </si>
  <si>
    <t>Holding Company Maximum ARC Revenues</t>
  </si>
  <si>
    <t>Eligible Recovery</t>
  </si>
  <si>
    <t>Maximum ARC Revenue Shortfall</t>
  </si>
  <si>
    <t>Study Areas</t>
  </si>
  <si>
    <t>Study Area</t>
  </si>
  <si>
    <t>Comp. Chgs</t>
  </si>
  <si>
    <t>Total Eligible Lines</t>
  </si>
  <si>
    <t>Total ARC Eligible Projected Line Demand</t>
  </si>
  <si>
    <t>Maximum Residential ARC Revenue Opportunity (from eligible lines)</t>
  </si>
  <si>
    <t>Filing Name:</t>
  </si>
  <si>
    <t>Holding Company:</t>
  </si>
  <si>
    <t>ARC Rate</t>
  </si>
  <si>
    <t xml:space="preserve">Tariff Period  </t>
  </si>
  <si>
    <t>Projected Lines</t>
  </si>
  <si>
    <t>Maximum</t>
  </si>
  <si>
    <t>All Tariff Period Projected Lines</t>
  </si>
  <si>
    <t>ARC Eligible Tariff Period Projected Lines</t>
  </si>
  <si>
    <t>ARC EligibleTariff Period Projected Lines</t>
  </si>
  <si>
    <t>Tariff Period Projected Eligible Line Demand</t>
  </si>
  <si>
    <t>All Tariff Period  Projected Lines</t>
  </si>
  <si>
    <t>Max ARC increase per year:  Res/SLB</t>
  </si>
  <si>
    <t>Max ARC increase per year:  MLB</t>
  </si>
  <si>
    <t>Total Crnt Yr</t>
  </si>
  <si>
    <t>Rate Ceiling</t>
  </si>
  <si>
    <t>w/o ARC</t>
  </si>
  <si>
    <t>Filing Date:</t>
  </si>
  <si>
    <t>Study Area Names</t>
  </si>
  <si>
    <t>Max Total</t>
  </si>
  <si>
    <t>Since 2012</t>
  </si>
  <si>
    <t>to date</t>
  </si>
  <si>
    <t>Prv Yrs</t>
  </si>
  <si>
    <t>Max Rate</t>
  </si>
  <si>
    <t>Total</t>
  </si>
  <si>
    <t>Res / NP</t>
  </si>
  <si>
    <t>SLB / BRI</t>
  </si>
  <si>
    <t>RESIDENCE / NP  (excluding Lifeline)</t>
  </si>
  <si>
    <t>Primary / Non Primary Residential</t>
  </si>
  <si>
    <t>Maximum SLB / BRI ARC Revenue Opportunity</t>
  </si>
  <si>
    <t>WI</t>
  </si>
  <si>
    <t>End</t>
  </si>
  <si>
    <t>ARC-CAF-1</t>
  </si>
  <si>
    <t>ARC-CAF-2</t>
  </si>
  <si>
    <t>ARC-CAF-3</t>
  </si>
  <si>
    <t>ARC Eligible Tariff Period  Projected Lines</t>
  </si>
  <si>
    <t>ARC-CAF-4</t>
  </si>
  <si>
    <t>S1StudyArea</t>
  </si>
  <si>
    <t>S1</t>
  </si>
  <si>
    <t>State1</t>
  </si>
  <si>
    <t>State2</t>
  </si>
  <si>
    <t>S2StudyArea</t>
  </si>
  <si>
    <t>State4</t>
  </si>
  <si>
    <t>S4StudyArea</t>
  </si>
  <si>
    <t>S4</t>
  </si>
  <si>
    <t>State3</t>
  </si>
  <si>
    <t>S3</t>
  </si>
  <si>
    <t>S3StudyArea</t>
  </si>
  <si>
    <t>Example 1</t>
  </si>
  <si>
    <t>Example 2</t>
  </si>
  <si>
    <t>Example 3</t>
  </si>
  <si>
    <t>Example 4</t>
  </si>
  <si>
    <t>Example 5</t>
  </si>
  <si>
    <t>Example 6</t>
  </si>
  <si>
    <t>Example 7</t>
  </si>
  <si>
    <t>Example 8</t>
  </si>
  <si>
    <t>Example 9</t>
  </si>
  <si>
    <t>Example 10</t>
  </si>
  <si>
    <t>Example 11</t>
  </si>
  <si>
    <t>Example 12</t>
  </si>
  <si>
    <t>S2NJ</t>
  </si>
  <si>
    <t>Label 1</t>
  </si>
  <si>
    <t/>
  </si>
  <si>
    <t>Label 2</t>
  </si>
  <si>
    <t>Label 3</t>
  </si>
  <si>
    <t>Label 4</t>
  </si>
  <si>
    <t>Example 13</t>
  </si>
  <si>
    <t>Example 14</t>
  </si>
  <si>
    <t>Example 15</t>
  </si>
  <si>
    <t>Example 16</t>
  </si>
  <si>
    <t>Example 17</t>
  </si>
  <si>
    <t>Example 18</t>
  </si>
  <si>
    <t>Example 19</t>
  </si>
  <si>
    <t>Example 20</t>
  </si>
  <si>
    <t>Example 21</t>
  </si>
  <si>
    <t>Example 22</t>
  </si>
  <si>
    <t>Example 23</t>
  </si>
  <si>
    <t>Example 24</t>
  </si>
  <si>
    <t>Example 25</t>
  </si>
  <si>
    <t>Example 26</t>
  </si>
  <si>
    <t>Example 27</t>
  </si>
  <si>
    <t>Example 28</t>
  </si>
  <si>
    <t>Example 29</t>
  </si>
  <si>
    <t>Example 30</t>
  </si>
  <si>
    <t>Example 31</t>
  </si>
  <si>
    <t>Example 32</t>
  </si>
  <si>
    <t>Example 33</t>
  </si>
  <si>
    <t>Example 34</t>
  </si>
  <si>
    <t>Example 35</t>
  </si>
  <si>
    <t>Example 36</t>
  </si>
  <si>
    <t>Example 37</t>
  </si>
  <si>
    <t>Example 38</t>
  </si>
  <si>
    <t>Example 39</t>
  </si>
  <si>
    <t>Example 40</t>
  </si>
  <si>
    <t>Example 41</t>
  </si>
  <si>
    <t>Example 42</t>
  </si>
  <si>
    <t>Example 43</t>
  </si>
  <si>
    <t>Example 44</t>
  </si>
  <si>
    <t>Label 46</t>
  </si>
  <si>
    <t>Example 47</t>
  </si>
  <si>
    <t>Example 48</t>
  </si>
  <si>
    <t>Example 49</t>
  </si>
  <si>
    <t>Example 50</t>
  </si>
  <si>
    <t>Example 51</t>
  </si>
  <si>
    <t>Example 52</t>
  </si>
  <si>
    <t>Example 53</t>
  </si>
  <si>
    <t>Example 54</t>
  </si>
  <si>
    <t>Example 55</t>
  </si>
  <si>
    <t>Example 56</t>
  </si>
  <si>
    <t>Example 57</t>
  </si>
  <si>
    <t>Example 58</t>
  </si>
  <si>
    <t>Example 59</t>
  </si>
  <si>
    <t>Example 60</t>
  </si>
  <si>
    <t>Example 61</t>
  </si>
  <si>
    <t>Example 62</t>
  </si>
  <si>
    <t>Example 63</t>
  </si>
  <si>
    <t>Example 64</t>
  </si>
  <si>
    <t>Example 65</t>
  </si>
  <si>
    <t>Example 66</t>
  </si>
  <si>
    <t>Example 67</t>
  </si>
  <si>
    <t>Example 68</t>
  </si>
  <si>
    <t>Example 69</t>
  </si>
  <si>
    <t>Example 70</t>
  </si>
  <si>
    <t>Example 71</t>
  </si>
  <si>
    <t>Example 72</t>
  </si>
  <si>
    <t>Example 73</t>
  </si>
  <si>
    <t>Example 74</t>
  </si>
  <si>
    <t>Example 75</t>
  </si>
  <si>
    <t>Example 76</t>
  </si>
  <si>
    <t>Example 77</t>
  </si>
  <si>
    <t>Example 78</t>
  </si>
  <si>
    <t>Example 79</t>
  </si>
  <si>
    <t>Example 80</t>
  </si>
  <si>
    <t>Example 81</t>
  </si>
  <si>
    <t>Example 82</t>
  </si>
  <si>
    <t>Example 83</t>
  </si>
  <si>
    <t>Example 84</t>
  </si>
  <si>
    <t>Example 85</t>
  </si>
  <si>
    <t>Example 86</t>
  </si>
  <si>
    <t>Example 87</t>
  </si>
  <si>
    <t>Example 88</t>
  </si>
  <si>
    <t>Label 90</t>
  </si>
  <si>
    <t>Example 91</t>
  </si>
  <si>
    <t>Example 92</t>
  </si>
  <si>
    <t>Example 93</t>
  </si>
  <si>
    <t>Label 95</t>
  </si>
  <si>
    <t>Example 96</t>
  </si>
  <si>
    <t>Example 97</t>
  </si>
  <si>
    <t>Label 99</t>
  </si>
  <si>
    <t>Example 100</t>
  </si>
  <si>
    <t>Example 101</t>
  </si>
  <si>
    <t>Example 102</t>
  </si>
  <si>
    <t>Example 103</t>
  </si>
  <si>
    <t>Example 104</t>
  </si>
  <si>
    <t>Example 105</t>
  </si>
  <si>
    <t>Example 106</t>
  </si>
  <si>
    <t>Label 108</t>
  </si>
  <si>
    <t>Example 109</t>
  </si>
  <si>
    <t>Example 110</t>
  </si>
  <si>
    <t>Example 111</t>
  </si>
  <si>
    <t>Example 112</t>
  </si>
  <si>
    <t>Example 113</t>
  </si>
  <si>
    <t>Example 114</t>
  </si>
  <si>
    <t>Example 115</t>
  </si>
  <si>
    <t>Example 116</t>
  </si>
  <si>
    <t>Example 117</t>
  </si>
  <si>
    <t>Example 118</t>
  </si>
  <si>
    <t>Example 119</t>
  </si>
  <si>
    <t>Example 120</t>
  </si>
  <si>
    <t>Example 121</t>
  </si>
  <si>
    <t>Example 122</t>
  </si>
  <si>
    <t>Example 123</t>
  </si>
  <si>
    <t>Example 124</t>
  </si>
  <si>
    <t>Example 125</t>
  </si>
  <si>
    <t>Label 127</t>
  </si>
  <si>
    <t>Example 128</t>
  </si>
  <si>
    <t>Example 129</t>
  </si>
  <si>
    <t>Example 130</t>
  </si>
  <si>
    <t>Example 131</t>
  </si>
  <si>
    <t>Example 132</t>
  </si>
  <si>
    <t>Example 133</t>
  </si>
  <si>
    <t>Example 134</t>
  </si>
  <si>
    <t>Example 135</t>
  </si>
  <si>
    <t>Example 136</t>
  </si>
  <si>
    <t>Example 137</t>
  </si>
  <si>
    <t>Example 138</t>
  </si>
  <si>
    <t>Example 139</t>
  </si>
  <si>
    <t>Example 140</t>
  </si>
  <si>
    <t>Example 141</t>
  </si>
  <si>
    <t>Example 142</t>
  </si>
  <si>
    <t>Example 143</t>
  </si>
  <si>
    <t>Example 144</t>
  </si>
  <si>
    <t>Label 146</t>
  </si>
  <si>
    <t>Example 147</t>
  </si>
  <si>
    <t>Example 148</t>
  </si>
  <si>
    <t>Example 149</t>
  </si>
  <si>
    <t>Example 150</t>
  </si>
  <si>
    <t>Example 151</t>
  </si>
  <si>
    <t>Example 152</t>
  </si>
  <si>
    <t>Example 153</t>
  </si>
  <si>
    <t>Example 154</t>
  </si>
  <si>
    <t>Example 155</t>
  </si>
  <si>
    <t>Example 156</t>
  </si>
  <si>
    <t>Example 157</t>
  </si>
  <si>
    <t>Example 158</t>
  </si>
  <si>
    <t>Example 159</t>
  </si>
  <si>
    <t>Example 160</t>
  </si>
  <si>
    <t>Example 161</t>
  </si>
  <si>
    <t>Example 162</t>
  </si>
  <si>
    <t>Example 163</t>
  </si>
  <si>
    <t>Example 164</t>
  </si>
  <si>
    <t>Example 165</t>
  </si>
  <si>
    <t>Example 166</t>
  </si>
  <si>
    <t>Example 167</t>
  </si>
  <si>
    <t>Example 168</t>
  </si>
  <si>
    <t>Example 169</t>
  </si>
  <si>
    <t>Example 170</t>
  </si>
  <si>
    <t>Example 171</t>
  </si>
  <si>
    <t>Example 172</t>
  </si>
  <si>
    <t>Example 173</t>
  </si>
  <si>
    <t>Label 175</t>
  </si>
  <si>
    <t>Example 176</t>
  </si>
  <si>
    <t>Example 177</t>
  </si>
  <si>
    <t>Example 178</t>
  </si>
  <si>
    <t>Example 179</t>
  </si>
  <si>
    <t>Example 180</t>
  </si>
  <si>
    <t>Example 181</t>
  </si>
  <si>
    <t>Example 182</t>
  </si>
  <si>
    <t>Example 183</t>
  </si>
  <si>
    <t>Example 184</t>
  </si>
  <si>
    <t>Example 185</t>
  </si>
  <si>
    <t>Example 186</t>
  </si>
  <si>
    <t>Example 187</t>
  </si>
  <si>
    <t>Example 188</t>
  </si>
  <si>
    <t>Example 189</t>
  </si>
  <si>
    <t>Label 191</t>
  </si>
  <si>
    <t>Example 192</t>
  </si>
  <si>
    <t>Example 193</t>
  </si>
  <si>
    <t>Label 195</t>
  </si>
  <si>
    <t>Example 196</t>
  </si>
  <si>
    <t>Label 198</t>
  </si>
  <si>
    <t>Example 199</t>
  </si>
  <si>
    <t>Label 201</t>
  </si>
  <si>
    <t>Example 202</t>
  </si>
  <si>
    <t>Example 203</t>
  </si>
  <si>
    <t>Example 204</t>
  </si>
  <si>
    <t>Example 205</t>
  </si>
  <si>
    <t>Example 206</t>
  </si>
  <si>
    <t>Label 208</t>
  </si>
  <si>
    <t>Example 209</t>
  </si>
  <si>
    <t>Example 210</t>
  </si>
  <si>
    <t>Example 211</t>
  </si>
  <si>
    <t>Example 212</t>
  </si>
  <si>
    <t>Example 213</t>
  </si>
  <si>
    <t>Example 214</t>
  </si>
  <si>
    <t>Example 215</t>
  </si>
  <si>
    <t>Example 216</t>
  </si>
  <si>
    <t>Example 217</t>
  </si>
  <si>
    <t>Example 218</t>
  </si>
  <si>
    <t>Example 219</t>
  </si>
  <si>
    <t>Example 220</t>
  </si>
  <si>
    <t>Example 221</t>
  </si>
  <si>
    <t>Example 222</t>
  </si>
  <si>
    <t>Example 223</t>
  </si>
  <si>
    <t>Example 224</t>
  </si>
  <si>
    <t>Example 225</t>
  </si>
  <si>
    <t>Example 226</t>
  </si>
  <si>
    <t>Example 227</t>
  </si>
  <si>
    <t>Example 228</t>
  </si>
  <si>
    <t>Example 229</t>
  </si>
  <si>
    <t>Example 230</t>
  </si>
  <si>
    <t>Example 231</t>
  </si>
  <si>
    <t>Exchange 1</t>
  </si>
  <si>
    <t>Exchange 2</t>
  </si>
  <si>
    <t>Exchange 3</t>
  </si>
  <si>
    <t>State 1 Study Area</t>
  </si>
  <si>
    <t>State 2 Study Area</t>
  </si>
  <si>
    <t>State 3 Study Area</t>
  </si>
  <si>
    <t>State 4 Study Area</t>
  </si>
  <si>
    <t>Rate Ceiling Component Charges Calculation</t>
  </si>
  <si>
    <t xml:space="preserve">Rate Ceiling Component Charges Calculation </t>
  </si>
  <si>
    <t>Recovery Allocated to Res/SLB</t>
  </si>
  <si>
    <t>Residential Rate Ceiling</t>
  </si>
  <si>
    <t xml:space="preserve">Maximum MLB SLC+ARC </t>
  </si>
  <si>
    <t xml:space="preserve"> </t>
  </si>
  <si>
    <t>Holding Company ARC Revenues Assessed Per 51.917(e) And Imputed Per 51.917(f)(2)</t>
  </si>
  <si>
    <t xml:space="preserve">Holding Company Maximum Imputed ARC Revenue From Projected CBOL Lines </t>
  </si>
  <si>
    <t xml:space="preserve">CAF ICC Support After ARC Imputation For CBOL Lines  </t>
  </si>
  <si>
    <t>CAF ICC Support After ARC Imputation for CBOL Lines</t>
  </si>
  <si>
    <t>General Instructions</t>
  </si>
  <si>
    <t>Use a single workbook for all study areas if the filing entity calculates projected ARC revenues and CAF-ICC support at the level of the rate-of-return holding company or has only one rate-of-return study area.</t>
  </si>
  <si>
    <t xml:space="preserve">Use separate workbooks for each study area if the filing entity has multiple study areas and calculates projected ARC revenues and CAF-ICC support at the study-area level.  In this case, modify the existing column headings in each workbook by replacing “Holding Company” with “Study Area,” as appropriate. </t>
  </si>
  <si>
    <t xml:space="preserve">Holding Company Imputed ARC Revenue From Projected CBOL Lines Per 51.917(f)(4) </t>
  </si>
  <si>
    <t>Enter in cell K10 of this worksheet the amount that is in cell AH7, worksheet ExchangeLevel ARC, workbook 2023 Tariff Rate Comp No CAF RoR ILEC.</t>
  </si>
  <si>
    <t>Key:</t>
  </si>
  <si>
    <t>Erase example text and color before filing.</t>
  </si>
  <si>
    <t>Formula changes / mandated by FCC rules - orange highlight</t>
  </si>
  <si>
    <t>Instruction / Label / Date Change - yellow highlight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</si>
</sst>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"/>
    <numFmt numFmtId="167" formatCode="&quot;$&quot;#,##0"/>
    <numFmt numFmtId="168" formatCode="&quot;$&quot;#,##0.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10"/>
      <name val="MS Sans Serif"/>
      <family val="2"/>
    </font>
    <font>
      <sz val="8"/>
      <color indexed="8"/>
      <name val="Cambria"/>
      <family val="1"/>
    </font>
    <font>
      <sz val="14"/>
      <color indexed="8"/>
      <name val="Calibri"/>
      <family val="2"/>
    </font>
    <font>
      <sz val="8"/>
      <color indexed="8"/>
      <name val="Century Gothic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theme="1"/>
      <name val="Calibri"/>
      <family val="2"/>
    </font>
    <font>
      <sz val="8"/>
      <color theme="1"/>
      <name val="Century Gothic"/>
      <family val="2"/>
    </font>
    <font>
      <sz val="8"/>
      <color theme="1"/>
      <name val="Cambria"/>
      <family val="1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44" fontId="18" fillId="0" borderId="0" xfId="5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0" xfId="63" applyFont="1" applyFill="1" applyBorder="1">
      <alignment/>
      <protection/>
    </xf>
    <xf numFmtId="0" fontId="22" fillId="0" borderId="0" xfId="0" applyFont="1" applyFill="1" applyAlignment="1">
      <alignment/>
    </xf>
    <xf numFmtId="0" fontId="18" fillId="0" borderId="0" xfId="0" applyFont="1" applyFill="1" applyAlignment="1" quotePrefix="1">
      <alignment horizontal="left"/>
    </xf>
    <xf numFmtId="42" fontId="18" fillId="0" borderId="0" xfId="51" applyNumberFormat="1" applyFont="1" applyFill="1" applyAlignment="1">
      <alignment/>
    </xf>
    <xf numFmtId="9" fontId="18" fillId="0" borderId="0" xfId="68" applyFont="1" applyFill="1" applyAlignment="1">
      <alignment/>
    </xf>
    <xf numFmtId="44" fontId="18" fillId="0" borderId="0" xfId="0" applyNumberFormat="1" applyFont="1" applyFill="1" applyAlignment="1">
      <alignment/>
    </xf>
    <xf numFmtId="44" fontId="19" fillId="0" borderId="0" xfId="50" applyFont="1" applyBorder="1" applyAlignment="1">
      <alignment/>
    </xf>
    <xf numFmtId="0" fontId="17" fillId="0" borderId="0" xfId="63" applyFont="1" applyBorder="1">
      <alignment/>
      <protection/>
    </xf>
    <xf numFmtId="0" fontId="17" fillId="0" borderId="0" xfId="63" applyFont="1" applyBorder="1" applyAlignment="1">
      <alignment horizontal="center"/>
      <protection/>
    </xf>
    <xf numFmtId="0" fontId="17" fillId="21" borderId="0" xfId="63" applyFont="1" applyFill="1" applyBorder="1">
      <alignment/>
      <protection/>
    </xf>
    <xf numFmtId="0" fontId="18" fillId="21" borderId="0" xfId="0" applyFont="1" applyFill="1" applyAlignment="1">
      <alignment/>
    </xf>
    <xf numFmtId="44" fontId="18" fillId="21" borderId="0" xfId="50" applyFont="1" applyFill="1" applyBorder="1" applyAlignment="1">
      <alignment/>
    </xf>
    <xf numFmtId="44" fontId="18" fillId="21" borderId="0" xfId="50" applyFont="1" applyFill="1" applyBorder="1" applyAlignment="1">
      <alignment horizontal="center"/>
    </xf>
    <xf numFmtId="0" fontId="18" fillId="21" borderId="0" xfId="0" applyFont="1" applyFill="1" applyBorder="1" applyAlignment="1">
      <alignment/>
    </xf>
    <xf numFmtId="0" fontId="17" fillId="21" borderId="0" xfId="63" applyFont="1" applyFill="1" applyBorder="1">
      <alignment/>
      <protection/>
    </xf>
    <xf numFmtId="42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 quotePrefix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164" fontId="18" fillId="0" borderId="10" xfId="0" applyNumberFormat="1" applyFont="1" applyBorder="1" applyAlignment="1">
      <alignment/>
    </xf>
    <xf numFmtId="42" fontId="0" fillId="0" borderId="0" xfId="0" applyNumberFormat="1" applyFill="1" applyAlignment="1">
      <alignment/>
    </xf>
    <xf numFmtId="0" fontId="18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165" fontId="18" fillId="0" borderId="1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18" fillId="0" borderId="10" xfId="42" applyNumberFormat="1" applyFont="1" applyFill="1" applyBorder="1" applyAlignment="1" quotePrefix="1">
      <alignment/>
    </xf>
    <xf numFmtId="165" fontId="18" fillId="0" borderId="12" xfId="42" applyNumberFormat="1" applyFont="1" applyFill="1" applyBorder="1" applyAlignment="1">
      <alignment/>
    </xf>
    <xf numFmtId="165" fontId="18" fillId="0" borderId="13" xfId="42" applyNumberFormat="1" applyFont="1" applyFill="1" applyBorder="1" applyAlignment="1">
      <alignment/>
    </xf>
    <xf numFmtId="0" fontId="22" fillId="0" borderId="0" xfId="0" applyNumberFormat="1" applyFont="1" applyFill="1" applyAlignment="1">
      <alignment vertical="center"/>
    </xf>
    <xf numFmtId="166" fontId="17" fillId="0" borderId="0" xfId="63" applyNumberFormat="1" applyFont="1" applyBorder="1">
      <alignment/>
      <protection/>
    </xf>
    <xf numFmtId="166" fontId="17" fillId="0" borderId="0" xfId="63" applyNumberFormat="1" applyFont="1" applyFill="1" applyBorder="1">
      <alignment/>
      <protection/>
    </xf>
    <xf numFmtId="0" fontId="18" fillId="0" borderId="11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44" fontId="20" fillId="21" borderId="0" xfId="51" applyFont="1" applyFill="1" applyBorder="1" applyAlignment="1">
      <alignment horizontal="center"/>
    </xf>
    <xf numFmtId="164" fontId="18" fillId="0" borderId="0" xfId="0" applyNumberFormat="1" applyFont="1" applyAlignment="1">
      <alignment/>
    </xf>
    <xf numFmtId="44" fontId="18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18" fillId="0" borderId="0" xfId="0" applyNumberFormat="1" applyFont="1" applyFill="1" applyAlignment="1">
      <alignment/>
    </xf>
    <xf numFmtId="4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44" fontId="17" fillId="0" borderId="0" xfId="63" applyNumberFormat="1" applyFont="1" applyBorder="1">
      <alignment/>
      <protection/>
    </xf>
    <xf numFmtId="44" fontId="17" fillId="0" borderId="0" xfId="63" applyNumberFormat="1" applyFont="1" applyFill="1" applyBorder="1" applyAlignment="1" quotePrefix="1">
      <alignment vertical="center"/>
      <protection/>
    </xf>
    <xf numFmtId="44" fontId="18" fillId="0" borderId="0" xfId="50" applyNumberFormat="1" applyFont="1" applyBorder="1" applyAlignment="1">
      <alignment/>
    </xf>
    <xf numFmtId="44" fontId="18" fillId="0" borderId="0" xfId="50" applyNumberFormat="1" applyFont="1" applyBorder="1" applyAlignment="1">
      <alignment horizontal="center"/>
    </xf>
    <xf numFmtId="44" fontId="20" fillId="0" borderId="0" xfId="50" applyNumberFormat="1" applyFont="1" applyBorder="1" applyAlignment="1">
      <alignment horizontal="center"/>
    </xf>
    <xf numFmtId="44" fontId="18" fillId="0" borderId="0" xfId="0" applyNumberFormat="1" applyFont="1" applyFill="1" applyBorder="1" applyAlignment="1">
      <alignment/>
    </xf>
    <xf numFmtId="44" fontId="18" fillId="0" borderId="0" xfId="50" applyNumberFormat="1" applyFont="1" applyFill="1" applyBorder="1" applyAlignment="1">
      <alignment horizontal="center"/>
    </xf>
    <xf numFmtId="44" fontId="20" fillId="0" borderId="0" xfId="50" applyNumberFormat="1" applyFont="1" applyFill="1" applyBorder="1" applyAlignment="1">
      <alignment horizontal="center"/>
    </xf>
    <xf numFmtId="44" fontId="17" fillId="0" borderId="0" xfId="63" applyNumberFormat="1" applyFont="1" applyFill="1" applyBorder="1">
      <alignment/>
      <protection/>
    </xf>
    <xf numFmtId="44" fontId="22" fillId="0" borderId="0" xfId="0" applyNumberFormat="1" applyFont="1" applyFill="1" applyAlignment="1">
      <alignment vertical="center"/>
    </xf>
    <xf numFmtId="44" fontId="18" fillId="0" borderId="0" xfId="51" applyNumberFormat="1" applyFont="1" applyFill="1" applyAlignment="1">
      <alignment/>
    </xf>
    <xf numFmtId="44" fontId="18" fillId="0" borderId="0" xfId="68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18" fillId="0" borderId="0" xfId="50" applyNumberFormat="1" applyFont="1" applyFill="1" applyBorder="1" applyAlignment="1">
      <alignment/>
    </xf>
    <xf numFmtId="44" fontId="18" fillId="0" borderId="0" xfId="50" applyNumberFormat="1" applyFont="1" applyFill="1" applyBorder="1" applyAlignment="1">
      <alignment/>
    </xf>
    <xf numFmtId="165" fontId="17" fillId="0" borderId="0" xfId="42" applyNumberFormat="1" applyFont="1" applyFill="1" applyBorder="1" applyAlignment="1">
      <alignment/>
    </xf>
    <xf numFmtId="165" fontId="17" fillId="0" borderId="0" xfId="42" applyNumberFormat="1" applyFont="1" applyFill="1" applyBorder="1" applyAlignment="1" quotePrefix="1">
      <alignment vertical="center"/>
    </xf>
    <xf numFmtId="165" fontId="18" fillId="0" borderId="0" xfId="42" applyNumberFormat="1" applyFont="1" applyFill="1" applyBorder="1" applyAlignment="1">
      <alignment horizontal="center"/>
    </xf>
    <xf numFmtId="165" fontId="20" fillId="0" borderId="0" xfId="42" applyNumberFormat="1" applyFont="1" applyFill="1" applyBorder="1" applyAlignment="1">
      <alignment horizontal="center"/>
    </xf>
    <xf numFmtId="165" fontId="18" fillId="0" borderId="0" xfId="42" applyNumberFormat="1" applyFont="1" applyAlignment="1">
      <alignment/>
    </xf>
    <xf numFmtId="165" fontId="18" fillId="0" borderId="0" xfId="42" applyNumberFormat="1" applyFont="1" applyFill="1" applyAlignment="1">
      <alignment/>
    </xf>
    <xf numFmtId="165" fontId="18" fillId="0" borderId="0" xfId="42" applyNumberFormat="1" applyFont="1" applyFill="1" applyBorder="1" applyAlignment="1" quotePrefix="1">
      <alignment horizontal="center"/>
    </xf>
    <xf numFmtId="164" fontId="18" fillId="0" borderId="15" xfId="0" applyNumberFormat="1" applyFont="1" applyFill="1" applyBorder="1" applyAlignment="1">
      <alignment/>
    </xf>
    <xf numFmtId="165" fontId="18" fillId="0" borderId="14" xfId="42" applyNumberFormat="1" applyFont="1" applyFill="1" applyBorder="1" applyAlignment="1">
      <alignment/>
    </xf>
    <xf numFmtId="164" fontId="18" fillId="0" borderId="16" xfId="0" applyNumberFormat="1" applyFont="1" applyFill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44" fontId="18" fillId="0" borderId="17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0" fontId="17" fillId="0" borderId="0" xfId="63" applyFont="1" applyFill="1" applyBorder="1" applyAlignment="1">
      <alignment horizontal="center"/>
      <protection/>
    </xf>
    <xf numFmtId="168" fontId="18" fillId="0" borderId="0" xfId="0" applyNumberFormat="1" applyFont="1" applyAlignment="1">
      <alignment/>
    </xf>
    <xf numFmtId="0" fontId="17" fillId="0" borderId="0" xfId="63" applyFont="1" applyFill="1" applyBorder="1" applyAlignment="1" quotePrefix="1">
      <alignment horizontal="center" vertical="center"/>
      <protection/>
    </xf>
    <xf numFmtId="164" fontId="18" fillId="0" borderId="19" xfId="0" applyNumberFormat="1" applyFont="1" applyBorder="1" applyAlignment="1">
      <alignment/>
    </xf>
    <xf numFmtId="0" fontId="18" fillId="0" borderId="20" xfId="0" applyFont="1" applyBorder="1" applyAlignment="1">
      <alignment/>
    </xf>
    <xf numFmtId="165" fontId="18" fillId="0" borderId="20" xfId="42" applyNumberFormat="1" applyFont="1" applyBorder="1" applyAlignment="1">
      <alignment/>
    </xf>
    <xf numFmtId="165" fontId="18" fillId="0" borderId="21" xfId="42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5" fontId="18" fillId="0" borderId="22" xfId="42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0" fontId="18" fillId="0" borderId="20" xfId="0" applyFont="1" applyFill="1" applyBorder="1" applyAlignment="1">
      <alignment/>
    </xf>
    <xf numFmtId="165" fontId="18" fillId="0" borderId="20" xfId="42" applyNumberFormat="1" applyFont="1" applyFill="1" applyBorder="1" applyAlignment="1">
      <alignment/>
    </xf>
    <xf numFmtId="165" fontId="18" fillId="0" borderId="21" xfId="42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22" xfId="42" applyNumberFormat="1" applyFont="1" applyFill="1" applyBorder="1" applyAlignment="1">
      <alignment/>
    </xf>
    <xf numFmtId="164" fontId="18" fillId="0" borderId="23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165" fontId="18" fillId="0" borderId="24" xfId="42" applyNumberFormat="1" applyFont="1" applyFill="1" applyBorder="1" applyAlignment="1">
      <alignment/>
    </xf>
    <xf numFmtId="165" fontId="18" fillId="0" borderId="19" xfId="42" applyNumberFormat="1" applyFont="1" applyFill="1" applyBorder="1" applyAlignment="1">
      <alignment/>
    </xf>
    <xf numFmtId="164" fontId="18" fillId="0" borderId="11" xfId="0" applyNumberFormat="1" applyFont="1" applyFill="1" applyBorder="1" applyAlignment="1">
      <alignment/>
    </xf>
    <xf numFmtId="165" fontId="18" fillId="0" borderId="25" xfId="42" applyNumberFormat="1" applyFont="1" applyFill="1" applyBorder="1" applyAlignment="1">
      <alignment/>
    </xf>
    <xf numFmtId="164" fontId="18" fillId="0" borderId="26" xfId="0" applyNumberFormat="1" applyFont="1" applyFill="1" applyBorder="1" applyAlignment="1">
      <alignment/>
    </xf>
    <xf numFmtId="164" fontId="18" fillId="0" borderId="11" xfId="0" applyNumberFormat="1" applyFont="1" applyBorder="1" applyAlignment="1">
      <alignment/>
    </xf>
    <xf numFmtId="0" fontId="18" fillId="0" borderId="24" xfId="0" applyFont="1" applyBorder="1" applyAlignment="1">
      <alignment/>
    </xf>
    <xf numFmtId="165" fontId="18" fillId="0" borderId="27" xfId="42" applyNumberFormat="1" applyFont="1" applyBorder="1" applyAlignment="1">
      <alignment/>
    </xf>
    <xf numFmtId="165" fontId="18" fillId="0" borderId="28" xfId="42" applyNumberFormat="1" applyFont="1" applyBorder="1" applyAlignment="1">
      <alignment/>
    </xf>
    <xf numFmtId="164" fontId="18" fillId="0" borderId="28" xfId="0" applyNumberFormat="1" applyFont="1" applyBorder="1" applyAlignment="1">
      <alignment/>
    </xf>
    <xf numFmtId="164" fontId="18" fillId="0" borderId="21" xfId="0" applyNumberFormat="1" applyFont="1" applyBorder="1" applyAlignment="1">
      <alignment/>
    </xf>
    <xf numFmtId="164" fontId="18" fillId="0" borderId="27" xfId="0" applyNumberFormat="1" applyFont="1" applyBorder="1" applyAlignment="1">
      <alignment/>
    </xf>
    <xf numFmtId="164" fontId="18" fillId="0" borderId="22" xfId="0" applyNumberFormat="1" applyFont="1" applyBorder="1" applyAlignment="1">
      <alignment/>
    </xf>
    <xf numFmtId="44" fontId="18" fillId="0" borderId="23" xfId="0" applyNumberFormat="1" applyFont="1" applyBorder="1" applyAlignment="1">
      <alignment/>
    </xf>
    <xf numFmtId="164" fontId="18" fillId="0" borderId="25" xfId="0" applyNumberFormat="1" applyFont="1" applyBorder="1" applyAlignment="1">
      <alignment/>
    </xf>
    <xf numFmtId="44" fontId="18" fillId="0" borderId="26" xfId="0" applyNumberFormat="1" applyFont="1" applyBorder="1" applyAlignment="1">
      <alignment/>
    </xf>
    <xf numFmtId="0" fontId="0" fillId="24" borderId="0" xfId="0" applyFill="1" applyAlignment="1">
      <alignment/>
    </xf>
    <xf numFmtId="14" fontId="18" fillId="24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42" fontId="17" fillId="0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Fill="1" applyBorder="1" applyAlignment="1">
      <alignment/>
    </xf>
    <xf numFmtId="167" fontId="30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0" fontId="17" fillId="24" borderId="0" xfId="63" applyFont="1" applyFill="1" applyBorder="1">
      <alignment/>
      <protection/>
    </xf>
    <xf numFmtId="166" fontId="17" fillId="24" borderId="0" xfId="63" applyNumberFormat="1" applyFont="1" applyFill="1" applyBorder="1">
      <alignment/>
      <protection/>
    </xf>
    <xf numFmtId="0" fontId="22" fillId="24" borderId="0" xfId="0" applyNumberFormat="1" applyFont="1" applyFill="1" applyAlignment="1">
      <alignment vertical="center"/>
    </xf>
    <xf numFmtId="0" fontId="18" fillId="0" borderId="11" xfId="0" applyFont="1" applyBorder="1" applyAlignment="1">
      <alignment/>
    </xf>
    <xf numFmtId="3" fontId="17" fillId="0" borderId="0" xfId="63" applyNumberFormat="1" applyFont="1" applyFill="1" applyBorder="1">
      <alignment/>
      <protection/>
    </xf>
    <xf numFmtId="42" fontId="31" fillId="0" borderId="29" xfId="0" applyNumberFormat="1" applyFont="1" applyBorder="1" applyAlignment="1">
      <alignment vertical="center"/>
    </xf>
    <xf numFmtId="0" fontId="25" fillId="0" borderId="0" xfId="0" applyFont="1" applyFill="1" applyAlignment="1">
      <alignment/>
    </xf>
    <xf numFmtId="0" fontId="32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vertical="center"/>
    </xf>
    <xf numFmtId="42" fontId="24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42" fontId="18" fillId="24" borderId="29" xfId="0" applyNumberFormat="1" applyFont="1" applyFill="1" applyBorder="1" applyAlignment="1">
      <alignment/>
    </xf>
    <xf numFmtId="42" fontId="24" fillId="24" borderId="29" xfId="0" applyNumberFormat="1" applyFont="1" applyFill="1" applyBorder="1" applyAlignment="1">
      <alignment/>
    </xf>
    <xf numFmtId="42" fontId="24" fillId="24" borderId="30" xfId="0" applyNumberFormat="1" applyFont="1" applyFill="1" applyBorder="1" applyAlignment="1">
      <alignment/>
    </xf>
    <xf numFmtId="42" fontId="18" fillId="24" borderId="0" xfId="0" applyNumberFormat="1" applyFont="1" applyFill="1" applyAlignment="1">
      <alignment/>
    </xf>
    <xf numFmtId="0" fontId="29" fillId="0" borderId="31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 wrapText="1"/>
    </xf>
    <xf numFmtId="0" fontId="17" fillId="0" borderId="34" xfId="63" applyFont="1" applyFill="1" applyBorder="1" applyAlignment="1">
      <alignment horizontal="center"/>
      <protection/>
    </xf>
    <xf numFmtId="0" fontId="17" fillId="0" borderId="35" xfId="63" applyFont="1" applyFill="1" applyBorder="1" applyAlignment="1">
      <alignment horizontal="center"/>
      <protection/>
    </xf>
    <xf numFmtId="0" fontId="17" fillId="0" borderId="36" xfId="63" applyFont="1" applyFill="1" applyBorder="1" applyAlignment="1">
      <alignment horizontal="center"/>
      <protection/>
    </xf>
    <xf numFmtId="44" fontId="18" fillId="0" borderId="0" xfId="0" applyNumberFormat="1" applyFont="1" applyFill="1" applyAlignment="1" quotePrefix="1">
      <alignment horizontal="center" wrapText="1"/>
    </xf>
    <xf numFmtId="44" fontId="18" fillId="0" borderId="0" xfId="0" applyNumberFormat="1" applyFont="1" applyFill="1" applyAlignment="1">
      <alignment horizontal="center" wrapText="1"/>
    </xf>
    <xf numFmtId="44" fontId="18" fillId="0" borderId="0" xfId="0" applyNumberFormat="1" applyFont="1" applyFill="1" applyAlignment="1">
      <alignment horizontal="center" vertical="center" wrapText="1"/>
    </xf>
    <xf numFmtId="44" fontId="17" fillId="0" borderId="0" xfId="63" applyNumberFormat="1" applyFont="1" applyFill="1" applyBorder="1" applyAlignment="1" quotePrefix="1">
      <alignment horizontal="center" vertical="center"/>
      <protection/>
    </xf>
    <xf numFmtId="0" fontId="17" fillId="0" borderId="0" xfId="63" applyFont="1" applyFill="1" applyBorder="1" applyAlignment="1" quotePrefix="1">
      <alignment horizontal="center"/>
      <protection/>
    </xf>
    <xf numFmtId="0" fontId="17" fillId="0" borderId="0" xfId="63" applyFont="1" applyFill="1" applyBorder="1" applyAlignment="1" quotePrefix="1">
      <alignment horizontal="center" vertical="center"/>
      <protection/>
    </xf>
    <xf numFmtId="0" fontId="22" fillId="0" borderId="1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9" fillId="0" borderId="39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 wrapText="1"/>
    </xf>
    <xf numFmtId="0" fontId="29" fillId="0" borderId="45" xfId="0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wrapText="1"/>
    </xf>
    <xf numFmtId="0" fontId="29" fillId="0" borderId="44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9" fillId="0" borderId="44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4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27" fillId="0" borderId="0" xfId="0" applyFont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Currency 2" xfId="49"/>
    <cellStyle name="Currency 3" xfId="50"/>
    <cellStyle name="Currency 4" xfId="51"/>
    <cellStyle name="Currency 4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dxfs count="9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S3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46.140625" style="0" customWidth="1"/>
    <col min="2" max="8" width="9.140625" style="0" customWidth="1"/>
  </cols>
  <sheetData>
    <row r="1" ht="14.25">
      <c r="A1" s="133" t="s">
        <v>325</v>
      </c>
    </row>
    <row r="2" ht="14.25">
      <c r="A2" s="134"/>
    </row>
    <row r="3" spans="1:19" ht="28.5">
      <c r="A3" s="132" t="s">
        <v>326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ht="14.25">
      <c r="A4" s="134"/>
    </row>
    <row r="5" ht="28.5">
      <c r="A5" s="132" t="s">
        <v>327</v>
      </c>
    </row>
    <row r="6" spans="1:7" ht="14.25" customHeight="1">
      <c r="A6" s="135"/>
      <c r="B6" s="131"/>
      <c r="C6" s="131"/>
      <c r="D6" s="131"/>
      <c r="E6" s="131"/>
      <c r="F6" s="131"/>
      <c r="G6" s="131"/>
    </row>
    <row r="7" spans="1:7" ht="14.25">
      <c r="A7" s="203" t="s">
        <v>331</v>
      </c>
      <c r="B7" s="21"/>
      <c r="C7" s="21"/>
      <c r="D7" s="21"/>
      <c r="E7" s="21"/>
      <c r="F7" s="21"/>
      <c r="G7" s="21"/>
    </row>
    <row r="8" spans="1:7" ht="14.25">
      <c r="A8" s="203"/>
      <c r="B8" s="21"/>
      <c r="C8" s="21"/>
      <c r="D8" s="21"/>
      <c r="E8" s="21"/>
      <c r="F8" s="21"/>
      <c r="G8" s="21"/>
    </row>
    <row r="9" ht="14.25">
      <c r="A9" s="203" t="s">
        <v>330</v>
      </c>
    </row>
    <row r="10" ht="14.25">
      <c r="A10" s="204" t="s">
        <v>333</v>
      </c>
    </row>
    <row r="11" spans="1:2" ht="14.25">
      <c r="A11" s="205" t="s">
        <v>332</v>
      </c>
      <c r="B11" s="21"/>
    </row>
    <row r="12" ht="15" customHeight="1"/>
    <row r="13" spans="1:8" ht="14.25">
      <c r="A13" s="1"/>
      <c r="B13" s="1"/>
      <c r="C13" s="1"/>
      <c r="D13" s="1"/>
      <c r="E13" s="1"/>
      <c r="F13" s="1"/>
      <c r="G13" s="1"/>
      <c r="H13" s="1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4.25">
      <c r="A16" s="1"/>
      <c r="B16" s="1"/>
      <c r="C16" s="1"/>
      <c r="D16" s="1"/>
      <c r="E16" s="1"/>
      <c r="F16" s="1"/>
      <c r="G16" s="1"/>
      <c r="H16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4.25">
      <c r="A20" s="1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1"/>
      <c r="C22" s="1"/>
      <c r="D22" s="1"/>
      <c r="E22" s="1"/>
      <c r="F22" s="1"/>
      <c r="G22" s="1"/>
      <c r="H22" s="1"/>
    </row>
    <row r="23" spans="1:8" ht="14.25">
      <c r="A23" s="1"/>
      <c r="B23" s="1"/>
      <c r="C23" s="1"/>
      <c r="D23" s="1"/>
      <c r="E23" s="1"/>
      <c r="F23" s="1"/>
      <c r="G23" s="1"/>
      <c r="H23" s="1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3:8" ht="14.25">
      <c r="C26" s="1"/>
      <c r="D26" s="1"/>
      <c r="E26" s="1"/>
      <c r="F26" s="1"/>
      <c r="G26" s="1"/>
      <c r="H26" s="1"/>
    </row>
    <row r="27" spans="3:16" ht="14.25">
      <c r="C27" s="1"/>
      <c r="D27" s="1"/>
      <c r="E27" s="1"/>
      <c r="F27" s="1"/>
      <c r="G27" s="1"/>
      <c r="H27" s="1"/>
      <c r="J27" s="22"/>
      <c r="K27" s="21"/>
      <c r="L27" s="23"/>
      <c r="M27" s="23"/>
      <c r="N27" s="23"/>
      <c r="O27" s="23"/>
      <c r="P27" s="23"/>
    </row>
    <row r="28" spans="12:16" ht="15" customHeight="1">
      <c r="L28" s="23"/>
      <c r="M28" s="23"/>
      <c r="N28" s="23"/>
      <c r="O28" s="23"/>
      <c r="P28" s="23"/>
    </row>
    <row r="34" spans="4:12" ht="14.25">
      <c r="D34" s="21"/>
      <c r="E34" s="21"/>
      <c r="F34" s="21"/>
      <c r="G34" s="21"/>
      <c r="H34" s="21"/>
      <c r="I34" s="21"/>
      <c r="J34" s="21"/>
      <c r="K34" s="21"/>
      <c r="L34" s="21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D27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"/>
    </sheetView>
  </sheetViews>
  <sheetFormatPr defaultColWidth="9.140625" defaultRowHeight="15"/>
  <cols>
    <col min="1" max="2" width="2.28125" style="15" customWidth="1"/>
    <col min="3" max="3" width="14.28125" style="4" customWidth="1"/>
    <col min="4" max="4" width="26.28125" style="3" customWidth="1"/>
    <col min="5" max="6" width="10.7109375" style="71" customWidth="1"/>
    <col min="7" max="7" width="8.7109375" style="46" customWidth="1"/>
    <col min="8" max="14" width="7.28125" style="46" customWidth="1"/>
    <col min="15" max="19" width="8.28125" style="46" customWidth="1"/>
    <col min="20" max="20" width="1.28515625" style="15" customWidth="1"/>
    <col min="21" max="21" width="10.7109375" style="71" customWidth="1"/>
    <col min="22" max="22" width="7.28125" style="46" customWidth="1"/>
    <col min="23" max="23" width="8.28125" style="46" customWidth="1"/>
    <col min="24" max="24" width="5.7109375" style="15" customWidth="1"/>
    <col min="25" max="25" width="10.7109375" style="46" customWidth="1"/>
    <col min="26" max="26" width="10.7109375" style="45" customWidth="1"/>
    <col min="27" max="27" width="10.7109375" style="46" customWidth="1"/>
    <col min="28" max="28" width="10.7109375" style="45" customWidth="1"/>
    <col min="29" max="29" width="11.7109375" style="46" bestFit="1" customWidth="1"/>
    <col min="30" max="30" width="11.7109375" style="45" customWidth="1"/>
    <col min="31" max="16384" width="8.8515625" style="3" customWidth="1"/>
  </cols>
  <sheetData>
    <row r="1" spans="1:23" ht="9.75">
      <c r="A1" s="14"/>
      <c r="B1" s="14">
        <v>3257</v>
      </c>
      <c r="C1" s="39" t="s">
        <v>53</v>
      </c>
      <c r="D1" s="117">
        <v>45093</v>
      </c>
      <c r="E1" s="72"/>
      <c r="F1" s="72"/>
      <c r="G1" s="10"/>
      <c r="H1" s="52"/>
      <c r="I1" s="60"/>
      <c r="J1" s="52"/>
      <c r="K1" s="52"/>
      <c r="L1" s="52"/>
      <c r="M1" s="61"/>
      <c r="N1" s="52"/>
      <c r="Q1" s="46" t="s">
        <v>68</v>
      </c>
      <c r="T1" s="14"/>
      <c r="U1" s="67"/>
      <c r="V1" s="52"/>
      <c r="W1" s="52"/>
    </row>
    <row r="2" spans="1:23" ht="9.75">
      <c r="A2" s="14"/>
      <c r="B2" s="14"/>
      <c r="C2" s="39" t="s">
        <v>38</v>
      </c>
      <c r="D2" s="7"/>
      <c r="E2" s="72"/>
      <c r="F2" s="72"/>
      <c r="G2" s="62"/>
      <c r="H2" s="52"/>
      <c r="I2" s="60"/>
      <c r="J2" s="52"/>
      <c r="K2" s="52"/>
      <c r="L2" s="52"/>
      <c r="M2" s="52"/>
      <c r="N2" s="52"/>
      <c r="T2" s="14"/>
      <c r="U2" s="67"/>
      <c r="V2" s="52"/>
      <c r="W2" s="52"/>
    </row>
    <row r="3" spans="1:23" ht="9.75">
      <c r="A3" s="14"/>
      <c r="B3" s="14"/>
      <c r="C3" s="39" t="s">
        <v>37</v>
      </c>
      <c r="D3" s="7"/>
      <c r="E3" s="72"/>
      <c r="F3" s="72"/>
      <c r="G3" s="63"/>
      <c r="H3" s="60"/>
      <c r="I3" s="60"/>
      <c r="J3" s="60"/>
      <c r="K3" s="60"/>
      <c r="L3" s="60"/>
      <c r="M3" s="60"/>
      <c r="N3" s="52"/>
      <c r="T3" s="14"/>
      <c r="U3" s="67"/>
      <c r="V3" s="52"/>
      <c r="W3" s="52"/>
    </row>
    <row r="4" spans="1:23" ht="9.75">
      <c r="A4" s="14"/>
      <c r="B4" s="14"/>
      <c r="C4" s="39"/>
      <c r="D4" s="7"/>
      <c r="E4" s="72"/>
      <c r="F4" s="72"/>
      <c r="G4" s="63"/>
      <c r="H4" s="60"/>
      <c r="I4" s="60"/>
      <c r="J4" s="60"/>
      <c r="K4" s="60"/>
      <c r="L4" s="60"/>
      <c r="M4" s="60"/>
      <c r="N4" s="52"/>
      <c r="T4" s="14"/>
      <c r="U4" s="67"/>
      <c r="V4" s="52"/>
      <c r="W4" s="52"/>
    </row>
    <row r="5" spans="1:23" ht="14.25">
      <c r="A5" s="14"/>
      <c r="B5" s="14"/>
      <c r="C5" s="5"/>
      <c r="D5" s="5"/>
      <c r="E5" s="67"/>
      <c r="F5" s="67"/>
      <c r="G5" s="60"/>
      <c r="H5" s="60"/>
      <c r="I5" s="60"/>
      <c r="J5" s="60"/>
      <c r="K5" s="64"/>
      <c r="L5" s="64"/>
      <c r="M5" s="64"/>
      <c r="N5" s="52"/>
      <c r="T5" s="14"/>
      <c r="U5" s="67"/>
      <c r="V5" s="52"/>
      <c r="W5" s="52"/>
    </row>
    <row r="6" spans="1:30" ht="11.25" customHeight="1">
      <c r="A6" s="14"/>
      <c r="B6" s="14"/>
      <c r="C6" s="5"/>
      <c r="D6" s="12"/>
      <c r="E6" s="148" t="s">
        <v>315</v>
      </c>
      <c r="F6" s="149"/>
      <c r="G6" s="149"/>
      <c r="H6" s="149"/>
      <c r="I6" s="149"/>
      <c r="J6" s="149"/>
      <c r="K6" s="149"/>
      <c r="L6" s="149"/>
      <c r="M6" s="149"/>
      <c r="N6" s="149"/>
      <c r="O6" s="150"/>
      <c r="P6" s="83"/>
      <c r="Q6" s="83"/>
      <c r="R6" s="83"/>
      <c r="S6" s="83"/>
      <c r="U6" s="68"/>
      <c r="V6" s="53"/>
      <c r="W6" s="53"/>
      <c r="Y6" s="151" t="s">
        <v>63</v>
      </c>
      <c r="Z6" s="152"/>
      <c r="AA6" s="153" t="s">
        <v>62</v>
      </c>
      <c r="AB6" s="153"/>
      <c r="AC6" s="154" t="s">
        <v>19</v>
      </c>
      <c r="AD6" s="154"/>
    </row>
    <row r="7" spans="1:30" ht="9.75">
      <c r="A7" s="14"/>
      <c r="B7" s="14"/>
      <c r="C7" s="5" t="s">
        <v>32</v>
      </c>
      <c r="D7" s="13" t="s">
        <v>13</v>
      </c>
      <c r="E7" s="155" t="s">
        <v>21</v>
      </c>
      <c r="F7" s="155"/>
      <c r="G7" s="155"/>
      <c r="H7" s="155"/>
      <c r="I7" s="155"/>
      <c r="J7" s="155"/>
      <c r="K7" s="155"/>
      <c r="L7" s="155"/>
      <c r="M7" s="155"/>
      <c r="N7" s="155"/>
      <c r="O7" s="57" t="s">
        <v>50</v>
      </c>
      <c r="P7" s="57" t="s">
        <v>55</v>
      </c>
      <c r="Q7" s="57" t="s">
        <v>42</v>
      </c>
      <c r="R7" s="57"/>
      <c r="S7" s="57"/>
      <c r="T7" s="19"/>
      <c r="U7" s="156" t="s">
        <v>19</v>
      </c>
      <c r="V7" s="156"/>
      <c r="W7" s="85"/>
      <c r="Y7" s="152"/>
      <c r="Z7" s="152"/>
      <c r="AA7" s="153"/>
      <c r="AB7" s="153"/>
      <c r="AC7" s="154"/>
      <c r="AD7" s="154"/>
    </row>
    <row r="8" spans="1:30" ht="9.75">
      <c r="A8" s="14"/>
      <c r="B8" s="14"/>
      <c r="C8" s="5"/>
      <c r="D8" s="11"/>
      <c r="E8" s="69" t="s">
        <v>61</v>
      </c>
      <c r="F8" s="73" t="s">
        <v>62</v>
      </c>
      <c r="G8" s="65"/>
      <c r="H8" s="65"/>
      <c r="I8" s="58" t="s">
        <v>1</v>
      </c>
      <c r="J8" s="65"/>
      <c r="K8" s="65"/>
      <c r="L8" s="65"/>
      <c r="M8" s="65"/>
      <c r="N8" s="65"/>
      <c r="O8" s="58" t="s">
        <v>51</v>
      </c>
      <c r="P8" s="58" t="s">
        <v>51</v>
      </c>
      <c r="Q8" s="58" t="s">
        <v>51</v>
      </c>
      <c r="R8" s="58" t="s">
        <v>61</v>
      </c>
      <c r="S8" s="58" t="s">
        <v>62</v>
      </c>
      <c r="T8" s="44"/>
      <c r="U8" s="69"/>
      <c r="V8" s="54"/>
      <c r="W8" s="54"/>
      <c r="X8" s="18"/>
      <c r="Y8" s="50" t="s">
        <v>15</v>
      </c>
      <c r="Z8" s="51"/>
      <c r="AA8" s="50" t="s">
        <v>15</v>
      </c>
      <c r="AB8" s="51"/>
      <c r="AC8" s="50" t="s">
        <v>15</v>
      </c>
      <c r="AD8" s="51"/>
    </row>
    <row r="9" spans="1:30" ht="9.75">
      <c r="A9" s="14"/>
      <c r="B9" s="14"/>
      <c r="C9" s="5"/>
      <c r="D9" s="2"/>
      <c r="E9" s="69" t="s">
        <v>40</v>
      </c>
      <c r="F9" s="69" t="s">
        <v>40</v>
      </c>
      <c r="G9" s="66" t="s">
        <v>0</v>
      </c>
      <c r="H9" s="58" t="s">
        <v>1</v>
      </c>
      <c r="I9" s="58" t="s">
        <v>22</v>
      </c>
      <c r="J9" s="58" t="s">
        <v>2</v>
      </c>
      <c r="K9" s="65"/>
      <c r="L9" s="65"/>
      <c r="M9" s="58" t="s">
        <v>3</v>
      </c>
      <c r="N9" s="58" t="s">
        <v>4</v>
      </c>
      <c r="O9" s="58" t="s">
        <v>33</v>
      </c>
      <c r="P9" s="58" t="s">
        <v>33</v>
      </c>
      <c r="Q9" s="58" t="s">
        <v>33</v>
      </c>
      <c r="R9" s="58" t="s">
        <v>58</v>
      </c>
      <c r="S9" s="58" t="s">
        <v>58</v>
      </c>
      <c r="T9" s="16"/>
      <c r="U9" s="69" t="s">
        <v>40</v>
      </c>
      <c r="V9" s="55" t="s">
        <v>4</v>
      </c>
      <c r="W9" s="55" t="s">
        <v>58</v>
      </c>
      <c r="Y9" s="50" t="s">
        <v>61</v>
      </c>
      <c r="Z9" s="51" t="s">
        <v>15</v>
      </c>
      <c r="AA9" s="50" t="s">
        <v>62</v>
      </c>
      <c r="AB9" s="51" t="s">
        <v>15</v>
      </c>
      <c r="AC9" s="50" t="s">
        <v>12</v>
      </c>
      <c r="AD9" s="51" t="s">
        <v>15</v>
      </c>
    </row>
    <row r="10" spans="1:30" ht="9.75">
      <c r="A10" s="14"/>
      <c r="B10" s="14"/>
      <c r="C10" s="5"/>
      <c r="D10" s="12"/>
      <c r="E10" s="70" t="s">
        <v>41</v>
      </c>
      <c r="F10" s="70" t="s">
        <v>41</v>
      </c>
      <c r="G10" s="59" t="s">
        <v>5</v>
      </c>
      <c r="H10" s="59" t="s">
        <v>6</v>
      </c>
      <c r="I10" s="59" t="s">
        <v>23</v>
      </c>
      <c r="J10" s="59" t="s">
        <v>7</v>
      </c>
      <c r="K10" s="59" t="s">
        <v>8</v>
      </c>
      <c r="L10" s="59" t="s">
        <v>9</v>
      </c>
      <c r="M10" s="59" t="s">
        <v>10</v>
      </c>
      <c r="N10" s="59" t="s">
        <v>7</v>
      </c>
      <c r="O10" s="59" t="s">
        <v>52</v>
      </c>
      <c r="P10" s="59" t="s">
        <v>56</v>
      </c>
      <c r="Q10" s="59" t="s">
        <v>57</v>
      </c>
      <c r="R10" s="59" t="s">
        <v>59</v>
      </c>
      <c r="S10" s="59" t="s">
        <v>59</v>
      </c>
      <c r="T10" s="17"/>
      <c r="U10" s="70" t="s">
        <v>41</v>
      </c>
      <c r="V10" s="56" t="s">
        <v>11</v>
      </c>
      <c r="W10" s="56" t="s">
        <v>59</v>
      </c>
      <c r="Y10" s="50" t="s">
        <v>39</v>
      </c>
      <c r="Z10" s="51" t="s">
        <v>14</v>
      </c>
      <c r="AA10" s="50" t="s">
        <v>39</v>
      </c>
      <c r="AB10" s="51" t="s">
        <v>14</v>
      </c>
      <c r="AC10" s="50" t="s">
        <v>39</v>
      </c>
      <c r="AD10" s="51" t="s">
        <v>14</v>
      </c>
    </row>
    <row r="11" ht="11.25" customHeight="1"/>
    <row r="12" spans="4:27" ht="11.25" customHeight="1">
      <c r="D12" s="5" t="s">
        <v>75</v>
      </c>
      <c r="AA12" s="84"/>
    </row>
    <row r="13" spans="1:30" ht="11.25" customHeight="1">
      <c r="A13" s="15" t="str">
        <f aca="true" t="shared" si="0" ref="A13:A24">B13&amp;": "&amp;D13</f>
        <v>S1: Example 1</v>
      </c>
      <c r="B13" s="15" t="s">
        <v>74</v>
      </c>
      <c r="C13" s="4" t="s">
        <v>73</v>
      </c>
      <c r="D13" s="3" t="s">
        <v>84</v>
      </c>
      <c r="E13" s="71">
        <v>0</v>
      </c>
      <c r="F13" s="71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aca="true" t="shared" si="1" ref="O13:O24">ROUND(SUM(G13:N13),2)</f>
        <v>0</v>
      </c>
      <c r="P13" s="46">
        <v>0</v>
      </c>
      <c r="Q13" s="46">
        <f aca="true" t="shared" si="2" ref="Q13:Q24">MAX(O13,P13)</f>
        <v>0</v>
      </c>
      <c r="R13" s="46">
        <v>0</v>
      </c>
      <c r="S13" s="46">
        <v>0</v>
      </c>
      <c r="U13" s="71">
        <v>0</v>
      </c>
      <c r="V13" s="46">
        <v>0</v>
      </c>
      <c r="W13" s="46">
        <v>0</v>
      </c>
      <c r="Y13" s="10">
        <f>IF(('Max. ARC Revenue Calc'!$B$13-$Q13)&lt;0,0,MIN(('Max. ARC Revenue Calc'!$B$13-$Q13),R13+'Max. ARC Revenue Calc'!$B$17,'Max. ARC Revenue Calc'!$B$15))</f>
        <v>0.5</v>
      </c>
      <c r="Z13" s="118">
        <f aca="true" t="shared" si="3" ref="Z13:Z24">E13*Y13</f>
        <v>0</v>
      </c>
      <c r="AA13" s="10">
        <f>MIN(S13+'Max. ARC Revenue Calc'!$B$17,'Max. ARC Revenue Calc'!$B$15)</f>
        <v>0.5</v>
      </c>
      <c r="AB13" s="118">
        <f aca="true" t="shared" si="4" ref="AB13:AB24">F13*AA13</f>
        <v>0</v>
      </c>
      <c r="AC13" s="10">
        <f>IF(('Max. ARC Revenue Calc'!$B$14-V13)&lt;0,0,MIN(('Max. ARC Revenue Calc'!$B$14-V13),W13+'Max. ARC Revenue Calc'!$B$18,'Max. ARC Revenue Calc'!$B$16))</f>
        <v>1</v>
      </c>
      <c r="AD13" s="45">
        <f aca="true" t="shared" si="5" ref="AD13:AD24">U13*AC13</f>
        <v>0</v>
      </c>
    </row>
    <row r="14" spans="1:30" ht="11.25" customHeight="1">
      <c r="A14" s="15" t="str">
        <f t="shared" si="0"/>
        <v>S1: Example 2</v>
      </c>
      <c r="B14" s="15" t="s">
        <v>74</v>
      </c>
      <c r="C14" s="4" t="s">
        <v>73</v>
      </c>
      <c r="D14" s="3" t="s">
        <v>85</v>
      </c>
      <c r="E14" s="71">
        <v>0</v>
      </c>
      <c r="F14" s="71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0</v>
      </c>
      <c r="P14" s="46">
        <v>0</v>
      </c>
      <c r="Q14" s="46">
        <f t="shared" si="2"/>
        <v>0</v>
      </c>
      <c r="R14" s="46">
        <v>0</v>
      </c>
      <c r="S14" s="46">
        <v>0</v>
      </c>
      <c r="U14" s="71">
        <v>0</v>
      </c>
      <c r="V14" s="46">
        <v>0</v>
      </c>
      <c r="W14" s="46">
        <v>0</v>
      </c>
      <c r="Y14" s="10">
        <f>IF(('Max. ARC Revenue Calc'!$B$13-$Q14)&lt;0,0,MIN(('Max. ARC Revenue Calc'!$B$13-$Q14),R14+'Max. ARC Revenue Calc'!$B$17,'Max. ARC Revenue Calc'!$B$15))</f>
        <v>0.5</v>
      </c>
      <c r="Z14" s="118">
        <f t="shared" si="3"/>
        <v>0</v>
      </c>
      <c r="AA14" s="10">
        <f>MIN(S14+'Max. ARC Revenue Calc'!$B$17,'Max. ARC Revenue Calc'!$B$15)</f>
        <v>0.5</v>
      </c>
      <c r="AB14" s="118">
        <f t="shared" si="4"/>
        <v>0</v>
      </c>
      <c r="AC14" s="10">
        <f>IF(('Max. ARC Revenue Calc'!$B$14-V14)&lt;0,0,MIN(('Max. ARC Revenue Calc'!$B$14-V14),W14+'Max. ARC Revenue Calc'!$B$18,'Max. ARC Revenue Calc'!$B$16))</f>
        <v>1</v>
      </c>
      <c r="AD14" s="45">
        <f t="shared" si="5"/>
        <v>0</v>
      </c>
    </row>
    <row r="15" spans="1:30" ht="11.25" customHeight="1">
      <c r="A15" s="15" t="str">
        <f t="shared" si="0"/>
        <v>S1: Example 3</v>
      </c>
      <c r="B15" s="15" t="s">
        <v>74</v>
      </c>
      <c r="C15" s="4" t="s">
        <v>73</v>
      </c>
      <c r="D15" s="3" t="s">
        <v>86</v>
      </c>
      <c r="E15" s="71">
        <v>0</v>
      </c>
      <c r="F15" s="71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0</v>
      </c>
      <c r="P15" s="46">
        <v>0</v>
      </c>
      <c r="Q15" s="46">
        <f t="shared" si="2"/>
        <v>0</v>
      </c>
      <c r="R15" s="46">
        <v>0</v>
      </c>
      <c r="S15" s="46">
        <v>0</v>
      </c>
      <c r="U15" s="71">
        <v>0</v>
      </c>
      <c r="V15" s="46">
        <v>0</v>
      </c>
      <c r="W15" s="46">
        <v>0</v>
      </c>
      <c r="Y15" s="10">
        <f>IF(('Max. ARC Revenue Calc'!$B$13-$Q15)&lt;0,0,MIN(('Max. ARC Revenue Calc'!$B$13-$Q15),R15+'Max. ARC Revenue Calc'!$B$17,'Max. ARC Revenue Calc'!$B$15))</f>
        <v>0.5</v>
      </c>
      <c r="Z15" s="118">
        <f t="shared" si="3"/>
        <v>0</v>
      </c>
      <c r="AA15" s="10">
        <f>MIN(S15+'Max. ARC Revenue Calc'!$B$17,'Max. ARC Revenue Calc'!$B$15)</f>
        <v>0.5</v>
      </c>
      <c r="AB15" s="118">
        <f t="shared" si="4"/>
        <v>0</v>
      </c>
      <c r="AC15" s="10">
        <f>IF(('Max. ARC Revenue Calc'!$B$14-V15)&lt;0,0,MIN(('Max. ARC Revenue Calc'!$B$14-V15),W15+'Max. ARC Revenue Calc'!$B$18,'Max. ARC Revenue Calc'!$B$16))</f>
        <v>1</v>
      </c>
      <c r="AD15" s="45">
        <f t="shared" si="5"/>
        <v>0</v>
      </c>
    </row>
    <row r="16" spans="1:30" ht="11.25" customHeight="1">
      <c r="A16" s="15" t="str">
        <f t="shared" si="0"/>
        <v>S1: Example 4</v>
      </c>
      <c r="B16" s="15" t="s">
        <v>74</v>
      </c>
      <c r="C16" s="4" t="s">
        <v>73</v>
      </c>
      <c r="D16" s="3" t="s">
        <v>87</v>
      </c>
      <c r="E16" s="71">
        <v>0</v>
      </c>
      <c r="F16" s="71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0</v>
      </c>
      <c r="P16" s="46">
        <v>0</v>
      </c>
      <c r="Q16" s="46">
        <f t="shared" si="2"/>
        <v>0</v>
      </c>
      <c r="R16" s="46">
        <v>0</v>
      </c>
      <c r="S16" s="46">
        <v>0</v>
      </c>
      <c r="U16" s="71">
        <v>0</v>
      </c>
      <c r="V16" s="46">
        <v>0</v>
      </c>
      <c r="W16" s="46">
        <v>0</v>
      </c>
      <c r="Y16" s="10">
        <f>IF(('Max. ARC Revenue Calc'!$B$13-$Q16)&lt;0,0,MIN(('Max. ARC Revenue Calc'!$B$13-$Q16),R16+'Max. ARC Revenue Calc'!$B$17,'Max. ARC Revenue Calc'!$B$15))</f>
        <v>0.5</v>
      </c>
      <c r="Z16" s="118">
        <f t="shared" si="3"/>
        <v>0</v>
      </c>
      <c r="AA16" s="10">
        <f>MIN(S16+'Max. ARC Revenue Calc'!$B$17,'Max. ARC Revenue Calc'!$B$15)</f>
        <v>0.5</v>
      </c>
      <c r="AB16" s="118">
        <f t="shared" si="4"/>
        <v>0</v>
      </c>
      <c r="AC16" s="10">
        <f>IF(('Max. ARC Revenue Calc'!$B$14-V16)&lt;0,0,MIN(('Max. ARC Revenue Calc'!$B$14-V16),W16+'Max. ARC Revenue Calc'!$B$18,'Max. ARC Revenue Calc'!$B$16))</f>
        <v>1</v>
      </c>
      <c r="AD16" s="45">
        <f t="shared" si="5"/>
        <v>0</v>
      </c>
    </row>
    <row r="17" spans="1:30" ht="11.25" customHeight="1">
      <c r="A17" s="15" t="str">
        <f t="shared" si="0"/>
        <v>S1: Example 5</v>
      </c>
      <c r="B17" s="15" t="s">
        <v>74</v>
      </c>
      <c r="C17" s="4" t="s">
        <v>73</v>
      </c>
      <c r="D17" s="3" t="s">
        <v>88</v>
      </c>
      <c r="E17" s="71">
        <v>0</v>
      </c>
      <c r="F17" s="71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0</v>
      </c>
      <c r="P17" s="46">
        <v>0</v>
      </c>
      <c r="Q17" s="46">
        <f t="shared" si="2"/>
        <v>0</v>
      </c>
      <c r="R17" s="46">
        <v>0</v>
      </c>
      <c r="S17" s="46">
        <v>0</v>
      </c>
      <c r="U17" s="71">
        <v>0</v>
      </c>
      <c r="V17" s="46">
        <v>0</v>
      </c>
      <c r="W17" s="46">
        <v>0</v>
      </c>
      <c r="Y17" s="10">
        <f>IF(('Max. ARC Revenue Calc'!$B$13-$Q17)&lt;0,0,MIN(('Max. ARC Revenue Calc'!$B$13-$Q17),R17+'Max. ARC Revenue Calc'!$B$17,'Max. ARC Revenue Calc'!$B$15))</f>
        <v>0.5</v>
      </c>
      <c r="Z17" s="118">
        <f t="shared" si="3"/>
        <v>0</v>
      </c>
      <c r="AA17" s="10">
        <f>MIN(S17+'Max. ARC Revenue Calc'!$B$17,'Max. ARC Revenue Calc'!$B$15)</f>
        <v>0.5</v>
      </c>
      <c r="AB17" s="118">
        <f t="shared" si="4"/>
        <v>0</v>
      </c>
      <c r="AC17" s="10">
        <f>IF(('Max. ARC Revenue Calc'!$B$14-V17)&lt;0,0,MIN(('Max. ARC Revenue Calc'!$B$14-V17),W17+'Max. ARC Revenue Calc'!$B$18,'Max. ARC Revenue Calc'!$B$16))</f>
        <v>1</v>
      </c>
      <c r="AD17" s="45">
        <f t="shared" si="5"/>
        <v>0</v>
      </c>
    </row>
    <row r="18" spans="1:30" ht="11.25" customHeight="1">
      <c r="A18" s="15" t="str">
        <f t="shared" si="0"/>
        <v>S1: Example 6</v>
      </c>
      <c r="B18" s="15" t="s">
        <v>74</v>
      </c>
      <c r="C18" s="4" t="s">
        <v>73</v>
      </c>
      <c r="D18" s="3" t="s">
        <v>89</v>
      </c>
      <c r="E18" s="71">
        <v>0</v>
      </c>
      <c r="F18" s="71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0</v>
      </c>
      <c r="P18" s="46">
        <v>0</v>
      </c>
      <c r="Q18" s="46">
        <f t="shared" si="2"/>
        <v>0</v>
      </c>
      <c r="R18" s="46">
        <v>0</v>
      </c>
      <c r="S18" s="46">
        <v>0</v>
      </c>
      <c r="U18" s="71">
        <v>0</v>
      </c>
      <c r="V18" s="46">
        <v>0</v>
      </c>
      <c r="W18" s="46">
        <v>0</v>
      </c>
      <c r="Y18" s="10">
        <f>IF(('Max. ARC Revenue Calc'!$B$13-$Q18)&lt;0,0,MIN(('Max. ARC Revenue Calc'!$B$13-$Q18),R18+'Max. ARC Revenue Calc'!$B$17,'Max. ARC Revenue Calc'!$B$15))</f>
        <v>0.5</v>
      </c>
      <c r="Z18" s="118">
        <f t="shared" si="3"/>
        <v>0</v>
      </c>
      <c r="AA18" s="10">
        <f>MIN(S18+'Max. ARC Revenue Calc'!$B$17,'Max. ARC Revenue Calc'!$B$15)</f>
        <v>0.5</v>
      </c>
      <c r="AB18" s="118">
        <f t="shared" si="4"/>
        <v>0</v>
      </c>
      <c r="AC18" s="10">
        <f>IF(('Max. ARC Revenue Calc'!$B$14-V18)&lt;0,0,MIN(('Max. ARC Revenue Calc'!$B$14-V18),W18+'Max. ARC Revenue Calc'!$B$18,'Max. ARC Revenue Calc'!$B$16))</f>
        <v>1</v>
      </c>
      <c r="AD18" s="45">
        <f t="shared" si="5"/>
        <v>0</v>
      </c>
    </row>
    <row r="19" spans="1:30" ht="11.25" customHeight="1">
      <c r="A19" s="15" t="str">
        <f t="shared" si="0"/>
        <v>S1: Example 7</v>
      </c>
      <c r="B19" s="15" t="s">
        <v>74</v>
      </c>
      <c r="C19" s="4" t="s">
        <v>73</v>
      </c>
      <c r="D19" s="3" t="s">
        <v>90</v>
      </c>
      <c r="E19" s="71">
        <v>0</v>
      </c>
      <c r="F19" s="71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0</v>
      </c>
      <c r="P19" s="46">
        <v>0</v>
      </c>
      <c r="Q19" s="46">
        <f t="shared" si="2"/>
        <v>0</v>
      </c>
      <c r="R19" s="46">
        <v>0</v>
      </c>
      <c r="S19" s="46">
        <v>0</v>
      </c>
      <c r="U19" s="71">
        <v>0</v>
      </c>
      <c r="V19" s="46">
        <v>0</v>
      </c>
      <c r="W19" s="46">
        <v>0</v>
      </c>
      <c r="Y19" s="10">
        <f>IF(('Max. ARC Revenue Calc'!$B$13-$Q19)&lt;0,0,MIN(('Max. ARC Revenue Calc'!$B$13-$Q19),R19+'Max. ARC Revenue Calc'!$B$17,'Max. ARC Revenue Calc'!$B$15))</f>
        <v>0.5</v>
      </c>
      <c r="Z19" s="118">
        <f t="shared" si="3"/>
        <v>0</v>
      </c>
      <c r="AA19" s="10">
        <f>MIN(S19+'Max. ARC Revenue Calc'!$B$17,'Max. ARC Revenue Calc'!$B$15)</f>
        <v>0.5</v>
      </c>
      <c r="AB19" s="118">
        <f t="shared" si="4"/>
        <v>0</v>
      </c>
      <c r="AC19" s="10">
        <f>IF(('Max. ARC Revenue Calc'!$B$14-V19)&lt;0,0,MIN(('Max. ARC Revenue Calc'!$B$14-V19),W19+'Max. ARC Revenue Calc'!$B$18,'Max. ARC Revenue Calc'!$B$16))</f>
        <v>1</v>
      </c>
      <c r="AD19" s="45">
        <f t="shared" si="5"/>
        <v>0</v>
      </c>
    </row>
    <row r="20" spans="1:30" ht="11.25" customHeight="1">
      <c r="A20" s="15" t="str">
        <f t="shared" si="0"/>
        <v>S1: Example 8</v>
      </c>
      <c r="B20" s="15" t="s">
        <v>74</v>
      </c>
      <c r="C20" s="4" t="s">
        <v>73</v>
      </c>
      <c r="D20" s="3" t="s">
        <v>91</v>
      </c>
      <c r="E20" s="71">
        <v>0</v>
      </c>
      <c r="F20" s="71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0</v>
      </c>
      <c r="P20" s="46">
        <v>0</v>
      </c>
      <c r="Q20" s="46">
        <f t="shared" si="2"/>
        <v>0</v>
      </c>
      <c r="R20" s="46">
        <v>0</v>
      </c>
      <c r="S20" s="46">
        <v>0</v>
      </c>
      <c r="U20" s="71">
        <v>0</v>
      </c>
      <c r="V20" s="46">
        <v>0</v>
      </c>
      <c r="W20" s="46">
        <v>0</v>
      </c>
      <c r="Y20" s="10">
        <f>IF(('Max. ARC Revenue Calc'!$B$13-$Q20)&lt;0,0,MIN(('Max. ARC Revenue Calc'!$B$13-$Q20),R20+'Max. ARC Revenue Calc'!$B$17,'Max. ARC Revenue Calc'!$B$15))</f>
        <v>0.5</v>
      </c>
      <c r="Z20" s="118">
        <f t="shared" si="3"/>
        <v>0</v>
      </c>
      <c r="AA20" s="10">
        <f>MIN(S20+'Max. ARC Revenue Calc'!$B$17,'Max. ARC Revenue Calc'!$B$15)</f>
        <v>0.5</v>
      </c>
      <c r="AB20" s="118">
        <f t="shared" si="4"/>
        <v>0</v>
      </c>
      <c r="AC20" s="10">
        <f>IF(('Max. ARC Revenue Calc'!$B$14-V20)&lt;0,0,MIN(('Max. ARC Revenue Calc'!$B$14-V20),W20+'Max. ARC Revenue Calc'!$B$18,'Max. ARC Revenue Calc'!$B$16))</f>
        <v>1</v>
      </c>
      <c r="AD20" s="45">
        <f t="shared" si="5"/>
        <v>0</v>
      </c>
    </row>
    <row r="21" spans="1:30" ht="11.25" customHeight="1">
      <c r="A21" s="15" t="str">
        <f t="shared" si="0"/>
        <v>S1: Example 9</v>
      </c>
      <c r="B21" s="15" t="s">
        <v>74</v>
      </c>
      <c r="C21" s="4" t="s">
        <v>73</v>
      </c>
      <c r="D21" s="3" t="s">
        <v>92</v>
      </c>
      <c r="E21" s="71">
        <v>0</v>
      </c>
      <c r="F21" s="71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0</v>
      </c>
      <c r="P21" s="46">
        <v>0</v>
      </c>
      <c r="Q21" s="46">
        <f t="shared" si="2"/>
        <v>0</v>
      </c>
      <c r="R21" s="46">
        <v>0</v>
      </c>
      <c r="S21" s="46">
        <v>0</v>
      </c>
      <c r="U21" s="71">
        <v>0</v>
      </c>
      <c r="V21" s="46">
        <v>0</v>
      </c>
      <c r="W21" s="46">
        <v>0</v>
      </c>
      <c r="Y21" s="10">
        <f>IF(('Max. ARC Revenue Calc'!$B$13-$Q21)&lt;0,0,MIN(('Max. ARC Revenue Calc'!$B$13-$Q21),R21+'Max. ARC Revenue Calc'!$B$17,'Max. ARC Revenue Calc'!$B$15))</f>
        <v>0.5</v>
      </c>
      <c r="Z21" s="118">
        <f t="shared" si="3"/>
        <v>0</v>
      </c>
      <c r="AA21" s="10">
        <f>MIN(S21+'Max. ARC Revenue Calc'!$B$17,'Max. ARC Revenue Calc'!$B$15)</f>
        <v>0.5</v>
      </c>
      <c r="AB21" s="118">
        <f t="shared" si="4"/>
        <v>0</v>
      </c>
      <c r="AC21" s="10">
        <f>IF(('Max. ARC Revenue Calc'!$B$14-V21)&lt;0,0,MIN(('Max. ARC Revenue Calc'!$B$14-V21),W21+'Max. ARC Revenue Calc'!$B$18,'Max. ARC Revenue Calc'!$B$16))</f>
        <v>1</v>
      </c>
      <c r="AD21" s="45">
        <f t="shared" si="5"/>
        <v>0</v>
      </c>
    </row>
    <row r="22" spans="1:30" ht="11.25" customHeight="1">
      <c r="A22" s="15" t="str">
        <f t="shared" si="0"/>
        <v>S1: Example 10</v>
      </c>
      <c r="B22" s="15" t="s">
        <v>74</v>
      </c>
      <c r="C22" s="4" t="s">
        <v>73</v>
      </c>
      <c r="D22" s="3" t="s">
        <v>93</v>
      </c>
      <c r="E22" s="71">
        <v>0</v>
      </c>
      <c r="F22" s="71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0</v>
      </c>
      <c r="P22" s="46">
        <v>0</v>
      </c>
      <c r="Q22" s="46">
        <f t="shared" si="2"/>
        <v>0</v>
      </c>
      <c r="R22" s="46">
        <v>0</v>
      </c>
      <c r="S22" s="46">
        <v>0</v>
      </c>
      <c r="U22" s="71">
        <v>0</v>
      </c>
      <c r="V22" s="46">
        <v>0</v>
      </c>
      <c r="W22" s="46">
        <v>0</v>
      </c>
      <c r="Y22" s="10">
        <f>IF(('Max. ARC Revenue Calc'!$B$13-$Q22)&lt;0,0,MIN(('Max. ARC Revenue Calc'!$B$13-$Q22),R22+'Max. ARC Revenue Calc'!$B$17,'Max. ARC Revenue Calc'!$B$15))</f>
        <v>0.5</v>
      </c>
      <c r="Z22" s="118">
        <f t="shared" si="3"/>
        <v>0</v>
      </c>
      <c r="AA22" s="10">
        <f>MIN(S22+'Max. ARC Revenue Calc'!$B$17,'Max. ARC Revenue Calc'!$B$15)</f>
        <v>0.5</v>
      </c>
      <c r="AB22" s="118">
        <f t="shared" si="4"/>
        <v>0</v>
      </c>
      <c r="AC22" s="10">
        <f>IF(('Max. ARC Revenue Calc'!$B$14-V22)&lt;0,0,MIN(('Max. ARC Revenue Calc'!$B$14-V22),W22+'Max. ARC Revenue Calc'!$B$18,'Max. ARC Revenue Calc'!$B$16))</f>
        <v>1</v>
      </c>
      <c r="AD22" s="45">
        <f t="shared" si="5"/>
        <v>0</v>
      </c>
    </row>
    <row r="23" spans="1:30" ht="11.25" customHeight="1">
      <c r="A23" s="15" t="str">
        <f t="shared" si="0"/>
        <v>S1: Example 11</v>
      </c>
      <c r="B23" s="15" t="s">
        <v>74</v>
      </c>
      <c r="C23" s="4" t="s">
        <v>73</v>
      </c>
      <c r="D23" s="3" t="s">
        <v>94</v>
      </c>
      <c r="E23" s="71">
        <v>0</v>
      </c>
      <c r="F23" s="71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0</v>
      </c>
      <c r="P23" s="46">
        <v>0</v>
      </c>
      <c r="Q23" s="46">
        <f t="shared" si="2"/>
        <v>0</v>
      </c>
      <c r="R23" s="46">
        <v>0</v>
      </c>
      <c r="S23" s="46">
        <v>0</v>
      </c>
      <c r="U23" s="71">
        <v>0</v>
      </c>
      <c r="V23" s="46">
        <v>0</v>
      </c>
      <c r="W23" s="46">
        <v>0</v>
      </c>
      <c r="Y23" s="10">
        <f>IF(('Max. ARC Revenue Calc'!$B$13-$Q23)&lt;0,0,MIN(('Max. ARC Revenue Calc'!$B$13-$Q23),R23+'Max. ARC Revenue Calc'!$B$17,'Max. ARC Revenue Calc'!$B$15))</f>
        <v>0.5</v>
      </c>
      <c r="Z23" s="118">
        <f t="shared" si="3"/>
        <v>0</v>
      </c>
      <c r="AA23" s="10">
        <f>MIN(S23+'Max. ARC Revenue Calc'!$B$17,'Max. ARC Revenue Calc'!$B$15)</f>
        <v>0.5</v>
      </c>
      <c r="AB23" s="118">
        <f t="shared" si="4"/>
        <v>0</v>
      </c>
      <c r="AC23" s="10">
        <f>IF(('Max. ARC Revenue Calc'!$B$14-V23)&lt;0,0,MIN(('Max. ARC Revenue Calc'!$B$14-V23),W23+'Max. ARC Revenue Calc'!$B$18,'Max. ARC Revenue Calc'!$B$16))</f>
        <v>1</v>
      </c>
      <c r="AD23" s="45">
        <f t="shared" si="5"/>
        <v>0</v>
      </c>
    </row>
    <row r="24" spans="1:30" ht="11.25" customHeight="1">
      <c r="A24" s="15" t="str">
        <f t="shared" si="0"/>
        <v>S1: Example 12</v>
      </c>
      <c r="B24" s="15" t="s">
        <v>74</v>
      </c>
      <c r="C24" s="4" t="s">
        <v>73</v>
      </c>
      <c r="D24" s="3" t="s">
        <v>95</v>
      </c>
      <c r="E24" s="71">
        <v>0</v>
      </c>
      <c r="F24" s="71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0</v>
      </c>
      <c r="P24" s="46">
        <v>0</v>
      </c>
      <c r="Q24" s="46">
        <f t="shared" si="2"/>
        <v>0</v>
      </c>
      <c r="R24" s="46">
        <v>0</v>
      </c>
      <c r="S24" s="46">
        <v>0</v>
      </c>
      <c r="U24" s="71">
        <v>0</v>
      </c>
      <c r="V24" s="46">
        <v>0</v>
      </c>
      <c r="W24" s="46">
        <v>0</v>
      </c>
      <c r="Y24" s="10">
        <f>IF(('Max. ARC Revenue Calc'!$B$13-$Q24)&lt;0,0,MIN(('Max. ARC Revenue Calc'!$B$13-$Q24),R24+'Max. ARC Revenue Calc'!$B$17,'Max. ARC Revenue Calc'!$B$15))</f>
        <v>0.5</v>
      </c>
      <c r="Z24" s="118">
        <f t="shared" si="3"/>
        <v>0</v>
      </c>
      <c r="AA24" s="10">
        <f>MIN(S24+'Max. ARC Revenue Calc'!$B$17,'Max. ARC Revenue Calc'!$B$15)</f>
        <v>0.5</v>
      </c>
      <c r="AB24" s="118">
        <f t="shared" si="4"/>
        <v>0</v>
      </c>
      <c r="AC24" s="10">
        <f>IF(('Max. ARC Revenue Calc'!$B$14-V24)&lt;0,0,MIN(('Max. ARC Revenue Calc'!$B$14-V24),W24+'Max. ARC Revenue Calc'!$B$18,'Max. ARC Revenue Calc'!$B$16))</f>
        <v>1</v>
      </c>
      <c r="AD24" s="45">
        <f t="shared" si="5"/>
        <v>0</v>
      </c>
    </row>
    <row r="25" spans="4:29" ht="9.75">
      <c r="D25" s="5" t="s">
        <v>76</v>
      </c>
      <c r="W25" s="46">
        <v>0</v>
      </c>
      <c r="Y25" s="10"/>
      <c r="Z25" s="118"/>
      <c r="AA25" s="10"/>
      <c r="AB25" s="118"/>
      <c r="AC25" s="10"/>
    </row>
    <row r="26" spans="1:30" ht="9.75">
      <c r="A26" s="15" t="str">
        <f>B26&amp;": "&amp;D26</f>
        <v>S2NJ: Example 1</v>
      </c>
      <c r="B26" s="15" t="s">
        <v>96</v>
      </c>
      <c r="C26" s="4" t="s">
        <v>77</v>
      </c>
      <c r="D26" s="3" t="s">
        <v>84</v>
      </c>
      <c r="E26" s="71">
        <v>0</v>
      </c>
      <c r="F26" s="71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ROUND(SUM(G26:N26),2)</f>
        <v>0</v>
      </c>
      <c r="P26" s="46">
        <v>0</v>
      </c>
      <c r="Q26" s="46">
        <f>MAX(O26,P26)</f>
        <v>0</v>
      </c>
      <c r="R26" s="46">
        <v>0</v>
      </c>
      <c r="S26" s="46">
        <v>0</v>
      </c>
      <c r="U26" s="71">
        <v>0</v>
      </c>
      <c r="V26" s="46">
        <v>0</v>
      </c>
      <c r="W26" s="46">
        <v>0</v>
      </c>
      <c r="Y26" s="10">
        <f>IF(('Max. ARC Revenue Calc'!$B$13-$Q26)&lt;0,0,MIN(('Max. ARC Revenue Calc'!$B$13-$Q26),R26+'Max. ARC Revenue Calc'!$B$17,'Max. ARC Revenue Calc'!$B$15))</f>
        <v>0.5</v>
      </c>
      <c r="Z26" s="118">
        <f>E26*Y26</f>
        <v>0</v>
      </c>
      <c r="AA26" s="10">
        <f>MIN(S26+'Max. ARC Revenue Calc'!$B$17,'Max. ARC Revenue Calc'!$B$15)</f>
        <v>0.5</v>
      </c>
      <c r="AB26" s="118">
        <f>F26*AA26</f>
        <v>0</v>
      </c>
      <c r="AC26" s="10">
        <f>IF(('Max. ARC Revenue Calc'!$B$14-V26)&lt;0,0,MIN(('Max. ARC Revenue Calc'!$B$14-V26),W26+'Max. ARC Revenue Calc'!$B$18,'Max. ARC Revenue Calc'!$B$16))</f>
        <v>1</v>
      </c>
      <c r="AD26" s="45">
        <f>U26*AC26</f>
        <v>0</v>
      </c>
    </row>
    <row r="27" spans="1:30" ht="9.75">
      <c r="A27" s="15" t="str">
        <f>B27&amp;": "&amp;D27</f>
        <v>S2NJ: Example 2</v>
      </c>
      <c r="B27" s="15" t="s">
        <v>96</v>
      </c>
      <c r="C27" s="4" t="s">
        <v>77</v>
      </c>
      <c r="D27" s="3" t="s">
        <v>85</v>
      </c>
      <c r="E27" s="71">
        <v>0</v>
      </c>
      <c r="F27" s="71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ROUND(SUM(G27:N27),2)</f>
        <v>0</v>
      </c>
      <c r="P27" s="46">
        <v>0</v>
      </c>
      <c r="Q27" s="46">
        <f>MAX(O27,P27)</f>
        <v>0</v>
      </c>
      <c r="R27" s="46">
        <v>0</v>
      </c>
      <c r="S27" s="46">
        <v>0</v>
      </c>
      <c r="U27" s="71">
        <v>0</v>
      </c>
      <c r="V27" s="46">
        <v>0</v>
      </c>
      <c r="W27" s="46">
        <v>0</v>
      </c>
      <c r="Y27" s="10">
        <f>IF(('Max. ARC Revenue Calc'!$B$13-$Q27)&lt;0,0,MIN(('Max. ARC Revenue Calc'!$B$13-$Q27),R27+'Max. ARC Revenue Calc'!$B$17,'Max. ARC Revenue Calc'!$B$15))</f>
        <v>0.5</v>
      </c>
      <c r="Z27" s="118">
        <f>E27*Y27</f>
        <v>0</v>
      </c>
      <c r="AA27" s="10">
        <f>MIN(S27+'Max. ARC Revenue Calc'!$B$17,'Max. ARC Revenue Calc'!$B$15)</f>
        <v>0.5</v>
      </c>
      <c r="AB27" s="118">
        <f>F27*AA27</f>
        <v>0</v>
      </c>
      <c r="AC27" s="10">
        <f>IF(('Max. ARC Revenue Calc'!$B$14-V27)&lt;0,0,MIN(('Max. ARC Revenue Calc'!$B$14-V27),W27+'Max. ARC Revenue Calc'!$B$18,'Max. ARC Revenue Calc'!$B$16))</f>
        <v>1</v>
      </c>
      <c r="AD27" s="45">
        <f>U27*AC27</f>
        <v>0</v>
      </c>
    </row>
  </sheetData>
  <sheetProtection/>
  <mergeCells count="6">
    <mergeCell ref="E6:O6"/>
    <mergeCell ref="Y6:Z7"/>
    <mergeCell ref="AA6:AB7"/>
    <mergeCell ref="AC6:AD7"/>
    <mergeCell ref="E7:N7"/>
    <mergeCell ref="U7:V7"/>
  </mergeCells>
  <conditionalFormatting sqref="P1:S65536 W25:W65536">
    <cfRule type="cellIs" priority="4" dxfId="0" operator="equal" stopIfTrue="1">
      <formula>"Not Found"</formula>
    </cfRule>
  </conditionalFormatting>
  <conditionalFormatting sqref="W1:W10">
    <cfRule type="cellIs" priority="3" dxfId="0" operator="equal" stopIfTrue="1">
      <formula>"Not Found"</formula>
    </cfRule>
  </conditionalFormatting>
  <conditionalFormatting sqref="W11:W24">
    <cfRule type="cellIs" priority="1" dxfId="0" operator="equal" stopIfTrue="1">
      <formula>"Not Found"</formula>
    </cfRule>
  </conditionalFormatting>
  <printOptions/>
  <pageMargins left="0.25" right="0.25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AD30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"/>
    </sheetView>
  </sheetViews>
  <sheetFormatPr defaultColWidth="9.140625" defaultRowHeight="15"/>
  <cols>
    <col min="1" max="2" width="2.28125" style="15" customWidth="1"/>
    <col min="3" max="3" width="12.7109375" style="4" customWidth="1"/>
    <col min="4" max="4" width="26.28125" style="3" customWidth="1"/>
    <col min="5" max="6" width="10.7109375" style="71" customWidth="1"/>
    <col min="7" max="7" width="8.7109375" style="46" customWidth="1"/>
    <col min="8" max="14" width="7.28125" style="46" customWidth="1"/>
    <col min="15" max="19" width="8.28125" style="46" customWidth="1"/>
    <col min="20" max="20" width="1.28515625" style="15" customWidth="1"/>
    <col min="21" max="21" width="10.7109375" style="71" customWidth="1"/>
    <col min="22" max="22" width="7.28125" style="46" customWidth="1"/>
    <col min="23" max="23" width="8.28125" style="46" customWidth="1"/>
    <col min="24" max="24" width="5.7109375" style="15" customWidth="1"/>
    <col min="25" max="25" width="10.7109375" style="46" customWidth="1"/>
    <col min="26" max="26" width="10.7109375" style="45" customWidth="1"/>
    <col min="27" max="27" width="10.7109375" style="46" customWidth="1"/>
    <col min="28" max="28" width="10.7109375" style="45" customWidth="1"/>
    <col min="29" max="29" width="11.7109375" style="46" bestFit="1" customWidth="1"/>
    <col min="30" max="30" width="11.7109375" style="45" customWidth="1"/>
    <col min="31" max="16384" width="8.8515625" style="3" customWidth="1"/>
  </cols>
  <sheetData>
    <row r="1" spans="1:23" ht="9.75">
      <c r="A1" s="14"/>
      <c r="B1" s="14">
        <v>3257</v>
      </c>
      <c r="C1" s="39" t="s">
        <v>53</v>
      </c>
      <c r="D1" s="117">
        <v>45093</v>
      </c>
      <c r="E1" s="72"/>
      <c r="F1" s="72"/>
      <c r="G1" s="10"/>
      <c r="H1" s="52"/>
      <c r="I1" s="60"/>
      <c r="J1" s="52"/>
      <c r="K1" s="52"/>
      <c r="L1" s="52"/>
      <c r="M1" s="61"/>
      <c r="N1" s="52"/>
      <c r="Q1" s="46" t="s">
        <v>68</v>
      </c>
      <c r="T1" s="14"/>
      <c r="U1" s="67"/>
      <c r="V1" s="52"/>
      <c r="W1" s="52"/>
    </row>
    <row r="2" spans="1:23" ht="9.75">
      <c r="A2" s="14"/>
      <c r="B2" s="14"/>
      <c r="C2" s="39" t="s">
        <v>38</v>
      </c>
      <c r="D2" s="7"/>
      <c r="E2" s="72"/>
      <c r="F2" s="72"/>
      <c r="G2" s="62"/>
      <c r="H2" s="52"/>
      <c r="I2" s="60"/>
      <c r="J2" s="52"/>
      <c r="K2" s="52"/>
      <c r="L2" s="52"/>
      <c r="M2" s="52"/>
      <c r="N2" s="52"/>
      <c r="T2" s="14"/>
      <c r="U2" s="67"/>
      <c r="V2" s="52"/>
      <c r="W2" s="52"/>
    </row>
    <row r="3" spans="1:23" ht="9.75">
      <c r="A3" s="14"/>
      <c r="B3" s="14"/>
      <c r="C3" s="39" t="s">
        <v>37</v>
      </c>
      <c r="D3" s="7"/>
      <c r="E3" s="72"/>
      <c r="F3" s="72"/>
      <c r="G3" s="63"/>
      <c r="H3" s="60"/>
      <c r="I3" s="60"/>
      <c r="J3" s="60"/>
      <c r="K3" s="60"/>
      <c r="L3" s="60"/>
      <c r="M3" s="60"/>
      <c r="N3" s="52"/>
      <c r="T3" s="14"/>
      <c r="U3" s="67"/>
      <c r="V3" s="52"/>
      <c r="W3" s="52"/>
    </row>
    <row r="4" spans="1:23" ht="9.75">
      <c r="A4" s="14"/>
      <c r="B4" s="14"/>
      <c r="C4" s="39"/>
      <c r="D4" s="7"/>
      <c r="E4" s="72"/>
      <c r="F4" s="72"/>
      <c r="G4" s="63"/>
      <c r="H4" s="60"/>
      <c r="I4" s="60"/>
      <c r="J4" s="60"/>
      <c r="K4" s="60"/>
      <c r="L4" s="60"/>
      <c r="M4" s="60"/>
      <c r="N4" s="52"/>
      <c r="T4" s="14"/>
      <c r="U4" s="67"/>
      <c r="V4" s="52"/>
      <c r="W4" s="52"/>
    </row>
    <row r="5" spans="1:23" ht="14.25">
      <c r="A5" s="14"/>
      <c r="B5" s="14"/>
      <c r="C5" s="5"/>
      <c r="D5" s="5"/>
      <c r="E5" s="67"/>
      <c r="F5" s="67"/>
      <c r="G5" s="60"/>
      <c r="H5" s="60"/>
      <c r="I5" s="60"/>
      <c r="J5" s="60"/>
      <c r="K5" s="64"/>
      <c r="L5" s="64"/>
      <c r="M5" s="64"/>
      <c r="N5" s="52"/>
      <c r="T5" s="14"/>
      <c r="U5" s="67"/>
      <c r="V5" s="52"/>
      <c r="W5" s="52"/>
    </row>
    <row r="6" spans="1:30" ht="11.25" customHeight="1">
      <c r="A6" s="14"/>
      <c r="B6" s="14"/>
      <c r="C6" s="5"/>
      <c r="D6" s="12"/>
      <c r="E6" s="148" t="s">
        <v>316</v>
      </c>
      <c r="F6" s="149"/>
      <c r="G6" s="149"/>
      <c r="H6" s="149"/>
      <c r="I6" s="149"/>
      <c r="J6" s="149"/>
      <c r="K6" s="149"/>
      <c r="L6" s="149"/>
      <c r="M6" s="149"/>
      <c r="N6" s="149"/>
      <c r="O6" s="150"/>
      <c r="P6" s="83"/>
      <c r="Q6" s="83"/>
      <c r="R6" s="83"/>
      <c r="S6" s="83"/>
      <c r="U6" s="68"/>
      <c r="V6" s="53"/>
      <c r="W6" s="53"/>
      <c r="Y6" s="151" t="s">
        <v>63</v>
      </c>
      <c r="Z6" s="152"/>
      <c r="AA6" s="153" t="s">
        <v>62</v>
      </c>
      <c r="AB6" s="153"/>
      <c r="AC6" s="154" t="s">
        <v>19</v>
      </c>
      <c r="AD6" s="154"/>
    </row>
    <row r="7" spans="1:30" ht="9.75">
      <c r="A7" s="14"/>
      <c r="B7" s="14"/>
      <c r="C7" s="5" t="s">
        <v>32</v>
      </c>
      <c r="D7" s="13" t="s">
        <v>13</v>
      </c>
      <c r="E7" s="155" t="s">
        <v>21</v>
      </c>
      <c r="F7" s="155"/>
      <c r="G7" s="155"/>
      <c r="H7" s="155"/>
      <c r="I7" s="155"/>
      <c r="J7" s="155"/>
      <c r="K7" s="155"/>
      <c r="L7" s="155"/>
      <c r="M7" s="155"/>
      <c r="N7" s="155"/>
      <c r="O7" s="57" t="s">
        <v>50</v>
      </c>
      <c r="P7" s="57" t="s">
        <v>55</v>
      </c>
      <c r="Q7" s="57" t="s">
        <v>42</v>
      </c>
      <c r="R7" s="57"/>
      <c r="S7" s="57"/>
      <c r="T7" s="19"/>
      <c r="U7" s="156" t="s">
        <v>19</v>
      </c>
      <c r="V7" s="156"/>
      <c r="W7" s="85"/>
      <c r="Y7" s="152"/>
      <c r="Z7" s="152"/>
      <c r="AA7" s="153"/>
      <c r="AB7" s="153"/>
      <c r="AC7" s="154"/>
      <c r="AD7" s="154"/>
    </row>
    <row r="8" spans="1:30" ht="9.75">
      <c r="A8" s="14"/>
      <c r="B8" s="14"/>
      <c r="C8" s="5"/>
      <c r="D8" s="11"/>
      <c r="E8" s="69" t="s">
        <v>61</v>
      </c>
      <c r="F8" s="73" t="s">
        <v>62</v>
      </c>
      <c r="G8" s="65"/>
      <c r="H8" s="65"/>
      <c r="I8" s="58" t="s">
        <v>1</v>
      </c>
      <c r="J8" s="65"/>
      <c r="K8" s="65"/>
      <c r="L8" s="65"/>
      <c r="M8" s="65"/>
      <c r="N8" s="65"/>
      <c r="O8" s="58" t="s">
        <v>51</v>
      </c>
      <c r="P8" s="58" t="s">
        <v>51</v>
      </c>
      <c r="Q8" s="58" t="s">
        <v>51</v>
      </c>
      <c r="R8" s="58" t="s">
        <v>61</v>
      </c>
      <c r="S8" s="58" t="s">
        <v>62</v>
      </c>
      <c r="T8" s="44"/>
      <c r="U8" s="69"/>
      <c r="V8" s="54"/>
      <c r="W8" s="54"/>
      <c r="X8" s="18"/>
      <c r="Y8" s="50" t="s">
        <v>15</v>
      </c>
      <c r="Z8" s="51"/>
      <c r="AA8" s="50" t="s">
        <v>15</v>
      </c>
      <c r="AB8" s="51"/>
      <c r="AC8" s="50" t="s">
        <v>15</v>
      </c>
      <c r="AD8" s="51"/>
    </row>
    <row r="9" spans="1:30" ht="9.75">
      <c r="A9" s="14"/>
      <c r="B9" s="14"/>
      <c r="C9" s="5"/>
      <c r="D9" s="2"/>
      <c r="E9" s="69" t="s">
        <v>40</v>
      </c>
      <c r="F9" s="69" t="s">
        <v>40</v>
      </c>
      <c r="G9" s="66" t="s">
        <v>0</v>
      </c>
      <c r="H9" s="58" t="s">
        <v>1</v>
      </c>
      <c r="I9" s="58" t="s">
        <v>22</v>
      </c>
      <c r="J9" s="58" t="s">
        <v>2</v>
      </c>
      <c r="K9" s="65"/>
      <c r="L9" s="65"/>
      <c r="M9" s="58" t="s">
        <v>3</v>
      </c>
      <c r="N9" s="58" t="s">
        <v>4</v>
      </c>
      <c r="O9" s="58" t="s">
        <v>33</v>
      </c>
      <c r="P9" s="58" t="s">
        <v>33</v>
      </c>
      <c r="Q9" s="58" t="s">
        <v>33</v>
      </c>
      <c r="R9" s="58" t="s">
        <v>58</v>
      </c>
      <c r="S9" s="58" t="s">
        <v>58</v>
      </c>
      <c r="T9" s="16"/>
      <c r="U9" s="69" t="s">
        <v>40</v>
      </c>
      <c r="V9" s="55" t="s">
        <v>4</v>
      </c>
      <c r="W9" s="55" t="s">
        <v>58</v>
      </c>
      <c r="Y9" s="50" t="s">
        <v>61</v>
      </c>
      <c r="Z9" s="51" t="s">
        <v>15</v>
      </c>
      <c r="AA9" s="50" t="s">
        <v>62</v>
      </c>
      <c r="AB9" s="51" t="s">
        <v>15</v>
      </c>
      <c r="AC9" s="50" t="s">
        <v>12</v>
      </c>
      <c r="AD9" s="51" t="s">
        <v>15</v>
      </c>
    </row>
    <row r="10" spans="1:30" ht="9.75">
      <c r="A10" s="14"/>
      <c r="B10" s="14"/>
      <c r="C10" s="5"/>
      <c r="D10" s="12"/>
      <c r="E10" s="70" t="s">
        <v>41</v>
      </c>
      <c r="F10" s="70" t="s">
        <v>41</v>
      </c>
      <c r="G10" s="59" t="s">
        <v>5</v>
      </c>
      <c r="H10" s="59" t="s">
        <v>6</v>
      </c>
      <c r="I10" s="59" t="s">
        <v>23</v>
      </c>
      <c r="J10" s="59" t="s">
        <v>7</v>
      </c>
      <c r="K10" s="59" t="s">
        <v>8</v>
      </c>
      <c r="L10" s="59" t="s">
        <v>9</v>
      </c>
      <c r="M10" s="59" t="s">
        <v>10</v>
      </c>
      <c r="N10" s="59" t="s">
        <v>7</v>
      </c>
      <c r="O10" s="59" t="s">
        <v>52</v>
      </c>
      <c r="P10" s="59" t="s">
        <v>56</v>
      </c>
      <c r="Q10" s="59" t="s">
        <v>57</v>
      </c>
      <c r="R10" s="59" t="s">
        <v>59</v>
      </c>
      <c r="S10" s="59" t="s">
        <v>59</v>
      </c>
      <c r="T10" s="17"/>
      <c r="U10" s="70" t="s">
        <v>41</v>
      </c>
      <c r="V10" s="56" t="s">
        <v>11</v>
      </c>
      <c r="W10" s="56" t="s">
        <v>59</v>
      </c>
      <c r="Y10" s="50" t="s">
        <v>39</v>
      </c>
      <c r="Z10" s="51" t="s">
        <v>14</v>
      </c>
      <c r="AA10" s="50" t="s">
        <v>39</v>
      </c>
      <c r="AB10" s="51" t="s">
        <v>14</v>
      </c>
      <c r="AC10" s="50" t="s">
        <v>39</v>
      </c>
      <c r="AD10" s="51" t="s">
        <v>14</v>
      </c>
    </row>
    <row r="11" ht="11.25" customHeight="1"/>
    <row r="12" spans="4:27" ht="11.25" customHeight="1">
      <c r="D12" s="5" t="s">
        <v>81</v>
      </c>
      <c r="AA12" s="84"/>
    </row>
    <row r="13" spans="4:27" ht="11.25" customHeight="1">
      <c r="D13" s="3" t="s">
        <v>97</v>
      </c>
      <c r="AA13" s="84"/>
    </row>
    <row r="14" spans="1:30" ht="9.75">
      <c r="A14" s="15" t="str">
        <f aca="true" t="shared" si="0" ref="A14:A31">B14&amp;": "&amp;D14</f>
        <v>S3: Example 1</v>
      </c>
      <c r="B14" s="15" t="s">
        <v>82</v>
      </c>
      <c r="C14" s="4" t="s">
        <v>83</v>
      </c>
      <c r="D14" s="3" t="s">
        <v>84</v>
      </c>
      <c r="E14" s="71">
        <v>0</v>
      </c>
      <c r="F14" s="71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aca="true" t="shared" si="1" ref="O14:O31">ROUND(SUM(G14:N14),2)</f>
        <v>0</v>
      </c>
      <c r="P14" s="46">
        <v>0</v>
      </c>
      <c r="Q14" s="46">
        <f aca="true" t="shared" si="2" ref="Q14:Q31">MAX(O14,P14)</f>
        <v>0</v>
      </c>
      <c r="R14" s="46">
        <v>0</v>
      </c>
      <c r="S14" s="46">
        <v>0</v>
      </c>
      <c r="U14" s="71">
        <v>0</v>
      </c>
      <c r="V14" s="46">
        <v>0</v>
      </c>
      <c r="W14" s="46">
        <v>0</v>
      </c>
      <c r="Y14" s="10">
        <f>IF(('Max. ARC Revenue Calc'!$B$13-$Q14)&lt;0,0,MIN(('Max. ARC Revenue Calc'!$B$13-$Q14),R14+'Max. ARC Revenue Calc'!$B$17,'Max. ARC Revenue Calc'!$B$15))</f>
        <v>0.5</v>
      </c>
      <c r="Z14" s="118">
        <f aca="true" t="shared" si="3" ref="Z14:Z31">E14*Y14</f>
        <v>0</v>
      </c>
      <c r="AA14" s="10">
        <f>MIN(S14+'Max. ARC Revenue Calc'!$B$17,'Max. ARC Revenue Calc'!$B$15)</f>
        <v>0.5</v>
      </c>
      <c r="AB14" s="118">
        <f aca="true" t="shared" si="4" ref="AB14:AB31">F14*AA14</f>
        <v>0</v>
      </c>
      <c r="AC14" s="10">
        <f>IF(('Max. ARC Revenue Calc'!$B$14-V14)&lt;0,0,MIN(('Max. ARC Revenue Calc'!$B$14-V14),W14+'Max. ARC Revenue Calc'!$B$18,'Max. ARC Revenue Calc'!$B$16))</f>
        <v>1</v>
      </c>
      <c r="AD14" s="45">
        <f aca="true" t="shared" si="5" ref="AD14:AD31">U14*AC14</f>
        <v>0</v>
      </c>
    </row>
    <row r="15" spans="1:30" ht="9.75">
      <c r="A15" s="15" t="str">
        <f t="shared" si="0"/>
        <v>S3: Example 2</v>
      </c>
      <c r="B15" s="15" t="s">
        <v>82</v>
      </c>
      <c r="C15" s="4" t="s">
        <v>83</v>
      </c>
      <c r="D15" s="3" t="s">
        <v>85</v>
      </c>
      <c r="E15" s="71">
        <v>0</v>
      </c>
      <c r="F15" s="71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0</v>
      </c>
      <c r="P15" s="46">
        <v>0</v>
      </c>
      <c r="Q15" s="46">
        <f t="shared" si="2"/>
        <v>0</v>
      </c>
      <c r="R15" s="46">
        <v>0</v>
      </c>
      <c r="S15" s="46">
        <v>0</v>
      </c>
      <c r="U15" s="71">
        <v>0</v>
      </c>
      <c r="V15" s="46">
        <v>0</v>
      </c>
      <c r="W15" s="46">
        <v>0</v>
      </c>
      <c r="Y15" s="10">
        <f>IF(('Max. ARC Revenue Calc'!$B$13-$Q15)&lt;0,0,MIN(('Max. ARC Revenue Calc'!$B$13-$Q15),R15+'Max. ARC Revenue Calc'!$B$17,'Max. ARC Revenue Calc'!$B$15))</f>
        <v>0.5</v>
      </c>
      <c r="Z15" s="118">
        <f t="shared" si="3"/>
        <v>0</v>
      </c>
      <c r="AA15" s="10">
        <f>MIN(S15+'Max. ARC Revenue Calc'!$B$17,'Max. ARC Revenue Calc'!$B$15)</f>
        <v>0.5</v>
      </c>
      <c r="AB15" s="118">
        <f t="shared" si="4"/>
        <v>0</v>
      </c>
      <c r="AC15" s="10">
        <f>IF(('Max. ARC Revenue Calc'!$B$14-V15)&lt;0,0,MIN(('Max. ARC Revenue Calc'!$B$14-V15),W15+'Max. ARC Revenue Calc'!$B$18,'Max. ARC Revenue Calc'!$B$16))</f>
        <v>1</v>
      </c>
      <c r="AD15" s="45">
        <f t="shared" si="5"/>
        <v>0</v>
      </c>
    </row>
    <row r="16" spans="1:30" ht="9.75">
      <c r="A16" s="15" t="str">
        <f t="shared" si="0"/>
        <v>S3: Example 3</v>
      </c>
      <c r="B16" s="15" t="s">
        <v>82</v>
      </c>
      <c r="C16" s="4" t="s">
        <v>83</v>
      </c>
      <c r="D16" s="3" t="s">
        <v>86</v>
      </c>
      <c r="E16" s="71">
        <v>0</v>
      </c>
      <c r="F16" s="71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0</v>
      </c>
      <c r="P16" s="46">
        <v>0</v>
      </c>
      <c r="Q16" s="46">
        <f t="shared" si="2"/>
        <v>0</v>
      </c>
      <c r="R16" s="46">
        <v>0</v>
      </c>
      <c r="S16" s="46">
        <v>0</v>
      </c>
      <c r="U16" s="71">
        <v>0</v>
      </c>
      <c r="V16" s="46">
        <v>0</v>
      </c>
      <c r="W16" s="46">
        <v>0</v>
      </c>
      <c r="Y16" s="10">
        <f>IF(('Max. ARC Revenue Calc'!$B$13-$Q16)&lt;0,0,MIN(('Max. ARC Revenue Calc'!$B$13-$Q16),R16+'Max. ARC Revenue Calc'!$B$17,'Max. ARC Revenue Calc'!$B$15))</f>
        <v>0.5</v>
      </c>
      <c r="Z16" s="118">
        <f t="shared" si="3"/>
        <v>0</v>
      </c>
      <c r="AA16" s="10">
        <f>MIN(S16+'Max. ARC Revenue Calc'!$B$17,'Max. ARC Revenue Calc'!$B$15)</f>
        <v>0.5</v>
      </c>
      <c r="AB16" s="118">
        <f t="shared" si="4"/>
        <v>0</v>
      </c>
      <c r="AC16" s="10">
        <f>IF(('Max. ARC Revenue Calc'!$B$14-V16)&lt;0,0,MIN(('Max. ARC Revenue Calc'!$B$14-V16),W16+'Max. ARC Revenue Calc'!$B$18,'Max. ARC Revenue Calc'!$B$16))</f>
        <v>1</v>
      </c>
      <c r="AD16" s="45">
        <f t="shared" si="5"/>
        <v>0</v>
      </c>
    </row>
    <row r="17" spans="21:29" ht="9.75">
      <c r="U17" s="71" t="s">
        <v>98</v>
      </c>
      <c r="Y17" s="10"/>
      <c r="Z17" s="118"/>
      <c r="AA17" s="10"/>
      <c r="AB17" s="118"/>
      <c r="AC17" s="10"/>
    </row>
    <row r="18" spans="4:29" ht="9.75">
      <c r="D18" s="3" t="s">
        <v>99</v>
      </c>
      <c r="U18" s="71" t="s">
        <v>98</v>
      </c>
      <c r="Y18" s="10"/>
      <c r="Z18" s="118"/>
      <c r="AA18" s="10"/>
      <c r="AB18" s="118"/>
      <c r="AC18" s="10"/>
    </row>
    <row r="19" spans="1:30" ht="9.75">
      <c r="A19" s="15" t="str">
        <f t="shared" si="0"/>
        <v>S3: Example 4</v>
      </c>
      <c r="B19" s="15" t="s">
        <v>82</v>
      </c>
      <c r="C19" s="4" t="s">
        <v>83</v>
      </c>
      <c r="D19" s="3" t="s">
        <v>87</v>
      </c>
      <c r="E19" s="71">
        <v>0</v>
      </c>
      <c r="F19" s="71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0</v>
      </c>
      <c r="P19" s="46">
        <v>0</v>
      </c>
      <c r="Q19" s="46">
        <f t="shared" si="2"/>
        <v>0</v>
      </c>
      <c r="R19" s="46">
        <v>0</v>
      </c>
      <c r="S19" s="46">
        <v>0</v>
      </c>
      <c r="U19" s="71">
        <v>0</v>
      </c>
      <c r="V19" s="46">
        <v>0</v>
      </c>
      <c r="W19" s="46">
        <v>0</v>
      </c>
      <c r="Y19" s="10">
        <f>IF(('Max. ARC Revenue Calc'!$B$13-$Q19)&lt;0,0,MIN(('Max. ARC Revenue Calc'!$B$13-$Q19),R19+'Max. ARC Revenue Calc'!$B$17,'Max. ARC Revenue Calc'!$B$15))</f>
        <v>0.5</v>
      </c>
      <c r="Z19" s="118">
        <f t="shared" si="3"/>
        <v>0</v>
      </c>
      <c r="AA19" s="10">
        <f>MIN(S19+'Max. ARC Revenue Calc'!$B$17,'Max. ARC Revenue Calc'!$B$15)</f>
        <v>0.5</v>
      </c>
      <c r="AB19" s="118">
        <f t="shared" si="4"/>
        <v>0</v>
      </c>
      <c r="AC19" s="10">
        <f>IF(('Max. ARC Revenue Calc'!$B$14-V19)&lt;0,0,MIN(('Max. ARC Revenue Calc'!$B$14-V19),W19+'Max. ARC Revenue Calc'!$B$18,'Max. ARC Revenue Calc'!$B$16))</f>
        <v>1</v>
      </c>
      <c r="AD19" s="45">
        <f t="shared" si="5"/>
        <v>0</v>
      </c>
    </row>
    <row r="20" spans="1:30" ht="9.75">
      <c r="A20" s="15" t="str">
        <f t="shared" si="0"/>
        <v>S3: Example 5</v>
      </c>
      <c r="B20" s="15" t="s">
        <v>82</v>
      </c>
      <c r="C20" s="4" t="s">
        <v>83</v>
      </c>
      <c r="D20" s="3" t="s">
        <v>88</v>
      </c>
      <c r="E20" s="71">
        <v>0</v>
      </c>
      <c r="F20" s="71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0</v>
      </c>
      <c r="P20" s="46">
        <v>0</v>
      </c>
      <c r="Q20" s="46">
        <f t="shared" si="2"/>
        <v>0</v>
      </c>
      <c r="R20" s="46">
        <v>0</v>
      </c>
      <c r="S20" s="46">
        <v>0</v>
      </c>
      <c r="U20" s="71">
        <v>0</v>
      </c>
      <c r="V20" s="46">
        <v>0</v>
      </c>
      <c r="W20" s="46">
        <v>0</v>
      </c>
      <c r="Y20" s="10">
        <f>IF(('Max. ARC Revenue Calc'!$B$13-$Q20)&lt;0,0,MIN(('Max. ARC Revenue Calc'!$B$13-$Q20),R20+'Max. ARC Revenue Calc'!$B$17,'Max. ARC Revenue Calc'!$B$15))</f>
        <v>0.5</v>
      </c>
      <c r="Z20" s="118">
        <f t="shared" si="3"/>
        <v>0</v>
      </c>
      <c r="AA20" s="10">
        <f>MIN(S20+'Max. ARC Revenue Calc'!$B$17,'Max. ARC Revenue Calc'!$B$15)</f>
        <v>0.5</v>
      </c>
      <c r="AB20" s="118">
        <f t="shared" si="4"/>
        <v>0</v>
      </c>
      <c r="AC20" s="10">
        <f>IF(('Max. ARC Revenue Calc'!$B$14-V20)&lt;0,0,MIN(('Max. ARC Revenue Calc'!$B$14-V20),W20+'Max. ARC Revenue Calc'!$B$18,'Max. ARC Revenue Calc'!$B$16))</f>
        <v>1</v>
      </c>
      <c r="AD20" s="45">
        <f t="shared" si="5"/>
        <v>0</v>
      </c>
    </row>
    <row r="21" spans="1:30" ht="9.75">
      <c r="A21" s="15" t="str">
        <f t="shared" si="0"/>
        <v>S3: Example 6</v>
      </c>
      <c r="B21" s="15" t="s">
        <v>82</v>
      </c>
      <c r="C21" s="4" t="s">
        <v>83</v>
      </c>
      <c r="D21" s="3" t="s">
        <v>89</v>
      </c>
      <c r="E21" s="71">
        <v>0</v>
      </c>
      <c r="F21" s="71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0</v>
      </c>
      <c r="P21" s="46">
        <v>0</v>
      </c>
      <c r="Q21" s="46">
        <f t="shared" si="2"/>
        <v>0</v>
      </c>
      <c r="R21" s="46">
        <v>0</v>
      </c>
      <c r="S21" s="46">
        <v>0</v>
      </c>
      <c r="U21" s="71">
        <v>0</v>
      </c>
      <c r="V21" s="46">
        <v>0</v>
      </c>
      <c r="W21" s="46">
        <v>0</v>
      </c>
      <c r="Y21" s="10">
        <f>IF(('Max. ARC Revenue Calc'!$B$13-$Q21)&lt;0,0,MIN(('Max. ARC Revenue Calc'!$B$13-$Q21),R21+'Max. ARC Revenue Calc'!$B$17,'Max. ARC Revenue Calc'!$B$15))</f>
        <v>0.5</v>
      </c>
      <c r="Z21" s="118">
        <f t="shared" si="3"/>
        <v>0</v>
      </c>
      <c r="AA21" s="10">
        <f>MIN(S21+'Max. ARC Revenue Calc'!$B$17,'Max. ARC Revenue Calc'!$B$15)</f>
        <v>0.5</v>
      </c>
      <c r="AB21" s="118">
        <f t="shared" si="4"/>
        <v>0</v>
      </c>
      <c r="AC21" s="10">
        <f>IF(('Max. ARC Revenue Calc'!$B$14-V21)&lt;0,0,MIN(('Max. ARC Revenue Calc'!$B$14-V21),W21+'Max. ARC Revenue Calc'!$B$18,'Max. ARC Revenue Calc'!$B$16))</f>
        <v>1</v>
      </c>
      <c r="AD21" s="45">
        <f t="shared" si="5"/>
        <v>0</v>
      </c>
    </row>
    <row r="22" spans="1:30" ht="9.75">
      <c r="A22" s="15" t="str">
        <f t="shared" si="0"/>
        <v>S3: Example 7</v>
      </c>
      <c r="B22" s="15" t="s">
        <v>82</v>
      </c>
      <c r="C22" s="4" t="s">
        <v>83</v>
      </c>
      <c r="D22" s="3" t="s">
        <v>90</v>
      </c>
      <c r="E22" s="71">
        <v>0</v>
      </c>
      <c r="F22" s="71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0</v>
      </c>
      <c r="P22" s="46">
        <v>0</v>
      </c>
      <c r="Q22" s="46">
        <f t="shared" si="2"/>
        <v>0</v>
      </c>
      <c r="R22" s="46">
        <v>0</v>
      </c>
      <c r="S22" s="46">
        <v>0</v>
      </c>
      <c r="U22" s="71">
        <v>0</v>
      </c>
      <c r="V22" s="46">
        <v>0</v>
      </c>
      <c r="W22" s="46">
        <v>0</v>
      </c>
      <c r="Y22" s="10">
        <f>IF(('Max. ARC Revenue Calc'!$B$13-$Q22)&lt;0,0,MIN(('Max. ARC Revenue Calc'!$B$13-$Q22),R22+'Max. ARC Revenue Calc'!$B$17,'Max. ARC Revenue Calc'!$B$15))</f>
        <v>0.5</v>
      </c>
      <c r="Z22" s="118">
        <f t="shared" si="3"/>
        <v>0</v>
      </c>
      <c r="AA22" s="10">
        <f>MIN(S22+'Max. ARC Revenue Calc'!$B$17,'Max. ARC Revenue Calc'!$B$15)</f>
        <v>0.5</v>
      </c>
      <c r="AB22" s="118">
        <f t="shared" si="4"/>
        <v>0</v>
      </c>
      <c r="AC22" s="10">
        <f>IF(('Max. ARC Revenue Calc'!$B$14-V22)&lt;0,0,MIN(('Max. ARC Revenue Calc'!$B$14-V22),W22+'Max. ARC Revenue Calc'!$B$18,'Max. ARC Revenue Calc'!$B$16))</f>
        <v>1</v>
      </c>
      <c r="AD22" s="45">
        <f t="shared" si="5"/>
        <v>0</v>
      </c>
    </row>
    <row r="23" spans="1:30" ht="9.75">
      <c r="A23" s="15" t="str">
        <f t="shared" si="0"/>
        <v>S3: Example 8</v>
      </c>
      <c r="B23" s="15" t="s">
        <v>82</v>
      </c>
      <c r="C23" s="4" t="s">
        <v>83</v>
      </c>
      <c r="D23" s="3" t="s">
        <v>91</v>
      </c>
      <c r="E23" s="71">
        <v>0</v>
      </c>
      <c r="F23" s="71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0</v>
      </c>
      <c r="P23" s="46">
        <v>0</v>
      </c>
      <c r="Q23" s="46">
        <f t="shared" si="2"/>
        <v>0</v>
      </c>
      <c r="R23" s="46">
        <v>0</v>
      </c>
      <c r="S23" s="46">
        <v>0</v>
      </c>
      <c r="U23" s="71">
        <v>0</v>
      </c>
      <c r="V23" s="46">
        <v>0</v>
      </c>
      <c r="W23" s="46">
        <v>0</v>
      </c>
      <c r="Y23" s="10">
        <f>IF(('Max. ARC Revenue Calc'!$B$13-$Q23)&lt;0,0,MIN(('Max. ARC Revenue Calc'!$B$13-$Q23),R23+'Max. ARC Revenue Calc'!$B$17,'Max. ARC Revenue Calc'!$B$15))</f>
        <v>0.5</v>
      </c>
      <c r="Z23" s="118">
        <f t="shared" si="3"/>
        <v>0</v>
      </c>
      <c r="AA23" s="10">
        <f>MIN(S23+'Max. ARC Revenue Calc'!$B$17,'Max. ARC Revenue Calc'!$B$15)</f>
        <v>0.5</v>
      </c>
      <c r="AB23" s="118">
        <f t="shared" si="4"/>
        <v>0</v>
      </c>
      <c r="AC23" s="10">
        <f>IF(('Max. ARC Revenue Calc'!$B$14-V23)&lt;0,0,MIN(('Max. ARC Revenue Calc'!$B$14-V23),W23+'Max. ARC Revenue Calc'!$B$18,'Max. ARC Revenue Calc'!$B$16))</f>
        <v>1</v>
      </c>
      <c r="AD23" s="45">
        <f t="shared" si="5"/>
        <v>0</v>
      </c>
    </row>
    <row r="24" spans="21:29" ht="9.75">
      <c r="U24" s="71" t="s">
        <v>98</v>
      </c>
      <c r="Y24" s="10"/>
      <c r="Z24" s="118"/>
      <c r="AA24" s="10"/>
      <c r="AB24" s="118"/>
      <c r="AC24" s="10"/>
    </row>
    <row r="25" spans="4:29" ht="9.75">
      <c r="D25" s="3" t="s">
        <v>100</v>
      </c>
      <c r="U25" s="71" t="s">
        <v>98</v>
      </c>
      <c r="Y25" s="10"/>
      <c r="Z25" s="118"/>
      <c r="AA25" s="10"/>
      <c r="AB25" s="118"/>
      <c r="AC25" s="10"/>
    </row>
    <row r="26" spans="1:30" ht="9.75">
      <c r="A26" s="15" t="str">
        <f t="shared" si="0"/>
        <v>S3: Example 9</v>
      </c>
      <c r="B26" s="15" t="s">
        <v>82</v>
      </c>
      <c r="C26" s="4" t="s">
        <v>83</v>
      </c>
      <c r="D26" s="3" t="s">
        <v>92</v>
      </c>
      <c r="E26" s="71">
        <v>0</v>
      </c>
      <c r="F26" s="71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0</v>
      </c>
      <c r="P26" s="46">
        <v>0</v>
      </c>
      <c r="Q26" s="46">
        <f t="shared" si="2"/>
        <v>0</v>
      </c>
      <c r="R26" s="46">
        <v>0</v>
      </c>
      <c r="S26" s="46">
        <v>0</v>
      </c>
      <c r="U26" s="71">
        <v>0</v>
      </c>
      <c r="V26" s="46">
        <v>0</v>
      </c>
      <c r="W26" s="46">
        <v>0</v>
      </c>
      <c r="Y26" s="10">
        <f>IF(('Max. ARC Revenue Calc'!$B$13-$Q26)&lt;0,0,MIN(('Max. ARC Revenue Calc'!$B$13-$Q26),R26+'Max. ARC Revenue Calc'!$B$17,'Max. ARC Revenue Calc'!$B$15))</f>
        <v>0.5</v>
      </c>
      <c r="Z26" s="118">
        <f t="shared" si="3"/>
        <v>0</v>
      </c>
      <c r="AA26" s="10">
        <f>MIN(S26+'Max. ARC Revenue Calc'!$B$17,'Max. ARC Revenue Calc'!$B$15)</f>
        <v>0.5</v>
      </c>
      <c r="AB26" s="118">
        <f t="shared" si="4"/>
        <v>0</v>
      </c>
      <c r="AC26" s="10">
        <f>IF(('Max. ARC Revenue Calc'!$B$14-V26)&lt;0,0,MIN(('Max. ARC Revenue Calc'!$B$14-V26),W26+'Max. ARC Revenue Calc'!$B$18,'Max. ARC Revenue Calc'!$B$16))</f>
        <v>1</v>
      </c>
      <c r="AD26" s="45">
        <f t="shared" si="5"/>
        <v>0</v>
      </c>
    </row>
    <row r="27" spans="21:29" ht="9.75">
      <c r="U27" s="71" t="s">
        <v>98</v>
      </c>
      <c r="Y27" s="10"/>
      <c r="Z27" s="118"/>
      <c r="AA27" s="10"/>
      <c r="AB27" s="118"/>
      <c r="AC27" s="10"/>
    </row>
    <row r="28" spans="4:29" ht="9.75">
      <c r="D28" s="3" t="s">
        <v>101</v>
      </c>
      <c r="U28" s="71" t="s">
        <v>98</v>
      </c>
      <c r="Y28" s="10"/>
      <c r="Z28" s="118"/>
      <c r="AA28" s="10"/>
      <c r="AB28" s="118"/>
      <c r="AC28" s="10"/>
    </row>
    <row r="29" spans="1:30" ht="9.75">
      <c r="A29" s="15" t="str">
        <f t="shared" si="0"/>
        <v>S3: Example 10</v>
      </c>
      <c r="B29" s="15" t="s">
        <v>82</v>
      </c>
      <c r="C29" s="4" t="s">
        <v>83</v>
      </c>
      <c r="D29" s="3" t="s">
        <v>93</v>
      </c>
      <c r="E29" s="71">
        <v>0</v>
      </c>
      <c r="F29" s="71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0</v>
      </c>
      <c r="P29" s="46">
        <v>0</v>
      </c>
      <c r="Q29" s="46">
        <f t="shared" si="2"/>
        <v>0</v>
      </c>
      <c r="R29" s="46">
        <v>0</v>
      </c>
      <c r="S29" s="46">
        <v>0</v>
      </c>
      <c r="U29" s="71">
        <v>0</v>
      </c>
      <c r="V29" s="46">
        <v>0</v>
      </c>
      <c r="W29" s="46">
        <v>0</v>
      </c>
      <c r="Y29" s="10">
        <f>IF(('Max. ARC Revenue Calc'!$B$13-$Q29)&lt;0,0,MIN(('Max. ARC Revenue Calc'!$B$13-$Q29),R29+'Max. ARC Revenue Calc'!$B$17,'Max. ARC Revenue Calc'!$B$15))</f>
        <v>0.5</v>
      </c>
      <c r="Z29" s="118">
        <f t="shared" si="3"/>
        <v>0</v>
      </c>
      <c r="AA29" s="10">
        <f>MIN(S29+'Max. ARC Revenue Calc'!$B$17,'Max. ARC Revenue Calc'!$B$15)</f>
        <v>0.5</v>
      </c>
      <c r="AB29" s="118">
        <f t="shared" si="4"/>
        <v>0</v>
      </c>
      <c r="AC29" s="10">
        <f>IF(('Max. ARC Revenue Calc'!$B$14-V29)&lt;0,0,MIN(('Max. ARC Revenue Calc'!$B$14-V29),W29+'Max. ARC Revenue Calc'!$B$18,'Max. ARC Revenue Calc'!$B$16))</f>
        <v>1</v>
      </c>
      <c r="AD29" s="45">
        <f t="shared" si="5"/>
        <v>0</v>
      </c>
    </row>
    <row r="30" spans="1:30" ht="9.75">
      <c r="A30" s="15" t="str">
        <f t="shared" si="0"/>
        <v>S3: Example 11</v>
      </c>
      <c r="B30" s="15" t="s">
        <v>82</v>
      </c>
      <c r="C30" s="4" t="s">
        <v>83</v>
      </c>
      <c r="D30" s="3" t="s">
        <v>94</v>
      </c>
      <c r="E30" s="71">
        <v>0</v>
      </c>
      <c r="F30" s="71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0</v>
      </c>
      <c r="P30" s="46">
        <v>0</v>
      </c>
      <c r="Q30" s="46">
        <f t="shared" si="2"/>
        <v>0</v>
      </c>
      <c r="R30" s="46">
        <v>0</v>
      </c>
      <c r="S30" s="46">
        <v>0</v>
      </c>
      <c r="U30" s="71">
        <v>0</v>
      </c>
      <c r="V30" s="46">
        <v>0</v>
      </c>
      <c r="W30" s="46">
        <v>0</v>
      </c>
      <c r="Y30" s="10">
        <f>IF(('Max. ARC Revenue Calc'!$B$13-$Q30)&lt;0,0,MIN(('Max. ARC Revenue Calc'!$B$13-$Q30),R30+'Max. ARC Revenue Calc'!$B$17,'Max. ARC Revenue Calc'!$B$15))</f>
        <v>0.5</v>
      </c>
      <c r="Z30" s="118">
        <f t="shared" si="3"/>
        <v>0</v>
      </c>
      <c r="AA30" s="10">
        <f>MIN(S30+'Max. ARC Revenue Calc'!$B$17,'Max. ARC Revenue Calc'!$B$15)</f>
        <v>0.5</v>
      </c>
      <c r="AB30" s="118">
        <f t="shared" si="4"/>
        <v>0</v>
      </c>
      <c r="AC30" s="10">
        <f>IF(('Max. ARC Revenue Calc'!$B$14-V30)&lt;0,0,MIN(('Max. ARC Revenue Calc'!$B$14-V30),W30+'Max. ARC Revenue Calc'!$B$18,'Max. ARC Revenue Calc'!$B$16))</f>
        <v>1</v>
      </c>
      <c r="AD30" s="45">
        <f t="shared" si="5"/>
        <v>0</v>
      </c>
    </row>
    <row r="31" spans="1:30" ht="9.75">
      <c r="A31" s="15" t="str">
        <f t="shared" si="0"/>
        <v>S3: Example 12</v>
      </c>
      <c r="B31" s="15" t="s">
        <v>82</v>
      </c>
      <c r="C31" s="4" t="s">
        <v>83</v>
      </c>
      <c r="D31" s="3" t="s">
        <v>95</v>
      </c>
      <c r="E31" s="71">
        <v>0</v>
      </c>
      <c r="F31" s="71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0</v>
      </c>
      <c r="P31" s="46">
        <v>0</v>
      </c>
      <c r="Q31" s="46">
        <f t="shared" si="2"/>
        <v>0</v>
      </c>
      <c r="R31" s="46">
        <v>0</v>
      </c>
      <c r="S31" s="46">
        <v>0</v>
      </c>
      <c r="U31" s="71">
        <v>0</v>
      </c>
      <c r="V31" s="46">
        <v>0</v>
      </c>
      <c r="W31" s="46">
        <v>0</v>
      </c>
      <c r="Y31" s="10">
        <f>IF(('Max. ARC Revenue Calc'!$B$13-$Q31)&lt;0,0,MIN(('Max. ARC Revenue Calc'!$B$13-$Q31),R31+'Max. ARC Revenue Calc'!$B$17,'Max. ARC Revenue Calc'!$B$15))</f>
        <v>0.5</v>
      </c>
      <c r="Z31" s="118">
        <f t="shared" si="3"/>
        <v>0</v>
      </c>
      <c r="AA31" s="10">
        <f>MIN(S31+'Max. ARC Revenue Calc'!$B$17,'Max. ARC Revenue Calc'!$B$15)</f>
        <v>0.5</v>
      </c>
      <c r="AB31" s="118">
        <f t="shared" si="4"/>
        <v>0</v>
      </c>
      <c r="AC31" s="10">
        <f>IF(('Max. ARC Revenue Calc'!$B$14-V31)&lt;0,0,MIN(('Max. ARC Revenue Calc'!$B$14-V31),W31+'Max. ARC Revenue Calc'!$B$18,'Max. ARC Revenue Calc'!$B$16))</f>
        <v>1</v>
      </c>
      <c r="AD31" s="45">
        <f t="shared" si="5"/>
        <v>0</v>
      </c>
    </row>
    <row r="32" spans="1:30" ht="9.75">
      <c r="A32" s="15" t="str">
        <f aca="true" t="shared" si="6" ref="A32:A95">B32&amp;": "&amp;D32</f>
        <v>S3: Example 13</v>
      </c>
      <c r="B32" s="15" t="s">
        <v>82</v>
      </c>
      <c r="C32" s="4" t="s">
        <v>83</v>
      </c>
      <c r="D32" s="3" t="s">
        <v>102</v>
      </c>
      <c r="E32" s="71">
        <v>0</v>
      </c>
      <c r="F32" s="71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7" ref="O32:O95">ROUND(SUM(G32:N32),2)</f>
        <v>0</v>
      </c>
      <c r="P32" s="46">
        <v>0</v>
      </c>
      <c r="Q32" s="46">
        <f aca="true" t="shared" si="8" ref="Q32:Q95">MAX(O32,P32)</f>
        <v>0</v>
      </c>
      <c r="R32" s="46">
        <v>0</v>
      </c>
      <c r="S32" s="46">
        <v>0</v>
      </c>
      <c r="U32" s="71">
        <v>0</v>
      </c>
      <c r="V32" s="46">
        <v>0</v>
      </c>
      <c r="W32" s="46">
        <v>0</v>
      </c>
      <c r="Y32" s="10">
        <f>IF(('Max. ARC Revenue Calc'!$B$13-$Q32)&lt;0,0,MIN(('Max. ARC Revenue Calc'!$B$13-$Q32),R32+'Max. ARC Revenue Calc'!$B$17,'Max. ARC Revenue Calc'!$B$15))</f>
        <v>0.5</v>
      </c>
      <c r="Z32" s="118">
        <f aca="true" t="shared" si="9" ref="Z32:Z95">E32*Y32</f>
        <v>0</v>
      </c>
      <c r="AA32" s="10">
        <f>MIN(S32+'Max. ARC Revenue Calc'!$B$17,'Max. ARC Revenue Calc'!$B$15)</f>
        <v>0.5</v>
      </c>
      <c r="AB32" s="118">
        <f aca="true" t="shared" si="10" ref="AB32:AB95">F32*AA32</f>
        <v>0</v>
      </c>
      <c r="AC32" s="10">
        <f>IF(('Max. ARC Revenue Calc'!$B$14-V32)&lt;0,0,MIN(('Max. ARC Revenue Calc'!$B$14-V32),W32+'Max. ARC Revenue Calc'!$B$18,'Max. ARC Revenue Calc'!$B$16))</f>
        <v>1</v>
      </c>
      <c r="AD32" s="45">
        <f aca="true" t="shared" si="11" ref="AD32:AD95">U32*AC32</f>
        <v>0</v>
      </c>
    </row>
    <row r="33" spans="1:30" ht="9.75">
      <c r="A33" s="15" t="str">
        <f t="shared" si="6"/>
        <v>S3: Example 14</v>
      </c>
      <c r="B33" s="15" t="s">
        <v>82</v>
      </c>
      <c r="C33" s="4" t="s">
        <v>83</v>
      </c>
      <c r="D33" s="3" t="s">
        <v>103</v>
      </c>
      <c r="E33" s="71">
        <v>0</v>
      </c>
      <c r="F33" s="71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0</v>
      </c>
      <c r="P33" s="46">
        <v>0</v>
      </c>
      <c r="Q33" s="46">
        <f t="shared" si="8"/>
        <v>0</v>
      </c>
      <c r="R33" s="46">
        <v>0</v>
      </c>
      <c r="S33" s="46">
        <v>0</v>
      </c>
      <c r="U33" s="71">
        <v>0</v>
      </c>
      <c r="V33" s="46">
        <v>0</v>
      </c>
      <c r="W33" s="46">
        <v>0</v>
      </c>
      <c r="Y33" s="10">
        <f>IF(('Max. ARC Revenue Calc'!$B$13-$Q33)&lt;0,0,MIN(('Max. ARC Revenue Calc'!$B$13-$Q33),R33+'Max. ARC Revenue Calc'!$B$17,'Max. ARC Revenue Calc'!$B$15))</f>
        <v>0.5</v>
      </c>
      <c r="Z33" s="118">
        <f t="shared" si="9"/>
        <v>0</v>
      </c>
      <c r="AA33" s="10">
        <f>MIN(S33+'Max. ARC Revenue Calc'!$B$17,'Max. ARC Revenue Calc'!$B$15)</f>
        <v>0.5</v>
      </c>
      <c r="AB33" s="118">
        <f t="shared" si="10"/>
        <v>0</v>
      </c>
      <c r="AC33" s="10">
        <f>IF(('Max. ARC Revenue Calc'!$B$14-V33)&lt;0,0,MIN(('Max. ARC Revenue Calc'!$B$14-V33),W33+'Max. ARC Revenue Calc'!$B$18,'Max. ARC Revenue Calc'!$B$16))</f>
        <v>1</v>
      </c>
      <c r="AD33" s="45">
        <f t="shared" si="11"/>
        <v>0</v>
      </c>
    </row>
    <row r="34" spans="1:30" ht="9.75">
      <c r="A34" s="15" t="str">
        <f t="shared" si="6"/>
        <v>S3: Example 15</v>
      </c>
      <c r="B34" s="15" t="s">
        <v>82</v>
      </c>
      <c r="C34" s="4" t="s">
        <v>83</v>
      </c>
      <c r="D34" s="3" t="s">
        <v>104</v>
      </c>
      <c r="E34" s="71">
        <v>0</v>
      </c>
      <c r="F34" s="71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0</v>
      </c>
      <c r="P34" s="46">
        <v>0</v>
      </c>
      <c r="Q34" s="46">
        <f t="shared" si="8"/>
        <v>0</v>
      </c>
      <c r="R34" s="46">
        <v>0</v>
      </c>
      <c r="S34" s="46">
        <v>0</v>
      </c>
      <c r="U34" s="71">
        <v>0</v>
      </c>
      <c r="V34" s="46">
        <v>0</v>
      </c>
      <c r="W34" s="46">
        <v>0</v>
      </c>
      <c r="Y34" s="10">
        <f>IF(('Max. ARC Revenue Calc'!$B$13-$Q34)&lt;0,0,MIN(('Max. ARC Revenue Calc'!$B$13-$Q34),R34+'Max. ARC Revenue Calc'!$B$17,'Max. ARC Revenue Calc'!$B$15))</f>
        <v>0.5</v>
      </c>
      <c r="Z34" s="118">
        <f t="shared" si="9"/>
        <v>0</v>
      </c>
      <c r="AA34" s="10">
        <f>MIN(S34+'Max. ARC Revenue Calc'!$B$17,'Max. ARC Revenue Calc'!$B$15)</f>
        <v>0.5</v>
      </c>
      <c r="AB34" s="118">
        <f t="shared" si="10"/>
        <v>0</v>
      </c>
      <c r="AC34" s="10">
        <f>IF(('Max. ARC Revenue Calc'!$B$14-V34)&lt;0,0,MIN(('Max. ARC Revenue Calc'!$B$14-V34),W34+'Max. ARC Revenue Calc'!$B$18,'Max. ARC Revenue Calc'!$B$16))</f>
        <v>1</v>
      </c>
      <c r="AD34" s="45">
        <f t="shared" si="11"/>
        <v>0</v>
      </c>
    </row>
    <row r="35" spans="1:30" ht="9.75">
      <c r="A35" s="15" t="str">
        <f t="shared" si="6"/>
        <v>S3: Example 16</v>
      </c>
      <c r="B35" s="15" t="s">
        <v>82</v>
      </c>
      <c r="C35" s="4" t="s">
        <v>83</v>
      </c>
      <c r="D35" s="3" t="s">
        <v>105</v>
      </c>
      <c r="E35" s="71">
        <v>0</v>
      </c>
      <c r="F35" s="71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0</v>
      </c>
      <c r="P35" s="46">
        <v>0</v>
      </c>
      <c r="Q35" s="46">
        <f t="shared" si="8"/>
        <v>0</v>
      </c>
      <c r="R35" s="46">
        <v>0</v>
      </c>
      <c r="S35" s="46">
        <v>0</v>
      </c>
      <c r="U35" s="71">
        <v>0</v>
      </c>
      <c r="V35" s="46">
        <v>0</v>
      </c>
      <c r="W35" s="46">
        <v>0</v>
      </c>
      <c r="Y35" s="10">
        <f>IF(('Max. ARC Revenue Calc'!$B$13-$Q35)&lt;0,0,MIN(('Max. ARC Revenue Calc'!$B$13-$Q35),R35+'Max. ARC Revenue Calc'!$B$17,'Max. ARC Revenue Calc'!$B$15))</f>
        <v>0.5</v>
      </c>
      <c r="Z35" s="118">
        <f t="shared" si="9"/>
        <v>0</v>
      </c>
      <c r="AA35" s="10">
        <f>MIN(S35+'Max. ARC Revenue Calc'!$B$17,'Max. ARC Revenue Calc'!$B$15)</f>
        <v>0.5</v>
      </c>
      <c r="AB35" s="118">
        <f t="shared" si="10"/>
        <v>0</v>
      </c>
      <c r="AC35" s="10">
        <f>IF(('Max. ARC Revenue Calc'!$B$14-V35)&lt;0,0,MIN(('Max. ARC Revenue Calc'!$B$14-V35),W35+'Max. ARC Revenue Calc'!$B$18,'Max. ARC Revenue Calc'!$B$16))</f>
        <v>1</v>
      </c>
      <c r="AD35" s="45">
        <f t="shared" si="11"/>
        <v>0</v>
      </c>
    </row>
    <row r="36" spans="1:30" ht="9.75">
      <c r="A36" s="15" t="str">
        <f t="shared" si="6"/>
        <v>S3: Example 17</v>
      </c>
      <c r="B36" s="15" t="s">
        <v>82</v>
      </c>
      <c r="C36" s="4" t="s">
        <v>83</v>
      </c>
      <c r="D36" s="3" t="s">
        <v>106</v>
      </c>
      <c r="E36" s="71">
        <v>0</v>
      </c>
      <c r="F36" s="71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0</v>
      </c>
      <c r="P36" s="46">
        <v>0</v>
      </c>
      <c r="Q36" s="46">
        <f t="shared" si="8"/>
        <v>0</v>
      </c>
      <c r="R36" s="46">
        <v>0</v>
      </c>
      <c r="S36" s="46">
        <v>0</v>
      </c>
      <c r="U36" s="71">
        <v>0</v>
      </c>
      <c r="V36" s="46">
        <v>0</v>
      </c>
      <c r="W36" s="46">
        <v>0</v>
      </c>
      <c r="Y36" s="10">
        <f>IF(('Max. ARC Revenue Calc'!$B$13-$Q36)&lt;0,0,MIN(('Max. ARC Revenue Calc'!$B$13-$Q36),R36+'Max. ARC Revenue Calc'!$B$17,'Max. ARC Revenue Calc'!$B$15))</f>
        <v>0.5</v>
      </c>
      <c r="Z36" s="118">
        <f t="shared" si="9"/>
        <v>0</v>
      </c>
      <c r="AA36" s="10">
        <f>MIN(S36+'Max. ARC Revenue Calc'!$B$17,'Max. ARC Revenue Calc'!$B$15)</f>
        <v>0.5</v>
      </c>
      <c r="AB36" s="118">
        <f t="shared" si="10"/>
        <v>0</v>
      </c>
      <c r="AC36" s="10">
        <f>IF(('Max. ARC Revenue Calc'!$B$14-V36)&lt;0,0,MIN(('Max. ARC Revenue Calc'!$B$14-V36),W36+'Max. ARC Revenue Calc'!$B$18,'Max. ARC Revenue Calc'!$B$16))</f>
        <v>1</v>
      </c>
      <c r="AD36" s="45">
        <f t="shared" si="11"/>
        <v>0</v>
      </c>
    </row>
    <row r="37" spans="1:30" ht="9.75">
      <c r="A37" s="15" t="str">
        <f t="shared" si="6"/>
        <v>S3: Example 18</v>
      </c>
      <c r="B37" s="15" t="s">
        <v>82</v>
      </c>
      <c r="C37" s="4" t="s">
        <v>83</v>
      </c>
      <c r="D37" s="3" t="s">
        <v>107</v>
      </c>
      <c r="E37" s="71">
        <v>0</v>
      </c>
      <c r="F37" s="71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0</v>
      </c>
      <c r="P37" s="46">
        <v>0</v>
      </c>
      <c r="Q37" s="46">
        <f t="shared" si="8"/>
        <v>0</v>
      </c>
      <c r="R37" s="46">
        <v>0</v>
      </c>
      <c r="S37" s="46">
        <v>0</v>
      </c>
      <c r="U37" s="71">
        <v>0</v>
      </c>
      <c r="V37" s="46">
        <v>0</v>
      </c>
      <c r="W37" s="46">
        <v>0</v>
      </c>
      <c r="Y37" s="10">
        <f>IF(('Max. ARC Revenue Calc'!$B$13-$Q37)&lt;0,0,MIN(('Max. ARC Revenue Calc'!$B$13-$Q37),R37+'Max. ARC Revenue Calc'!$B$17,'Max. ARC Revenue Calc'!$B$15))</f>
        <v>0.5</v>
      </c>
      <c r="Z37" s="118">
        <f t="shared" si="9"/>
        <v>0</v>
      </c>
      <c r="AA37" s="10">
        <f>MIN(S37+'Max. ARC Revenue Calc'!$B$17,'Max. ARC Revenue Calc'!$B$15)</f>
        <v>0.5</v>
      </c>
      <c r="AB37" s="118">
        <f t="shared" si="10"/>
        <v>0</v>
      </c>
      <c r="AC37" s="10">
        <f>IF(('Max. ARC Revenue Calc'!$B$14-V37)&lt;0,0,MIN(('Max. ARC Revenue Calc'!$B$14-V37),W37+'Max. ARC Revenue Calc'!$B$18,'Max. ARC Revenue Calc'!$B$16))</f>
        <v>1</v>
      </c>
      <c r="AD37" s="45">
        <f t="shared" si="11"/>
        <v>0</v>
      </c>
    </row>
    <row r="38" spans="1:30" ht="9.75">
      <c r="A38" s="15" t="str">
        <f t="shared" si="6"/>
        <v>S3: Example 19</v>
      </c>
      <c r="B38" s="15" t="s">
        <v>82</v>
      </c>
      <c r="C38" s="4" t="s">
        <v>83</v>
      </c>
      <c r="D38" s="3" t="s">
        <v>108</v>
      </c>
      <c r="E38" s="71">
        <v>0</v>
      </c>
      <c r="F38" s="71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0</v>
      </c>
      <c r="P38" s="46">
        <v>0</v>
      </c>
      <c r="Q38" s="46">
        <f t="shared" si="8"/>
        <v>0</v>
      </c>
      <c r="R38" s="46">
        <v>0</v>
      </c>
      <c r="S38" s="46">
        <v>0</v>
      </c>
      <c r="U38" s="71">
        <v>0</v>
      </c>
      <c r="V38" s="46">
        <v>0</v>
      </c>
      <c r="W38" s="46">
        <v>0</v>
      </c>
      <c r="Y38" s="10">
        <f>IF(('Max. ARC Revenue Calc'!$B$13-$Q38)&lt;0,0,MIN(('Max. ARC Revenue Calc'!$B$13-$Q38),R38+'Max. ARC Revenue Calc'!$B$17,'Max. ARC Revenue Calc'!$B$15))</f>
        <v>0.5</v>
      </c>
      <c r="Z38" s="118">
        <f t="shared" si="9"/>
        <v>0</v>
      </c>
      <c r="AA38" s="10">
        <f>MIN(S38+'Max. ARC Revenue Calc'!$B$17,'Max. ARC Revenue Calc'!$B$15)</f>
        <v>0.5</v>
      </c>
      <c r="AB38" s="118">
        <f t="shared" si="10"/>
        <v>0</v>
      </c>
      <c r="AC38" s="10">
        <f>IF(('Max. ARC Revenue Calc'!$B$14-V38)&lt;0,0,MIN(('Max. ARC Revenue Calc'!$B$14-V38),W38+'Max. ARC Revenue Calc'!$B$18,'Max. ARC Revenue Calc'!$B$16))</f>
        <v>1</v>
      </c>
      <c r="AD38" s="45">
        <f t="shared" si="11"/>
        <v>0</v>
      </c>
    </row>
    <row r="39" spans="1:30" ht="9.75">
      <c r="A39" s="15" t="str">
        <f t="shared" si="6"/>
        <v>S3: Example 20</v>
      </c>
      <c r="B39" s="15" t="s">
        <v>82</v>
      </c>
      <c r="C39" s="4" t="s">
        <v>83</v>
      </c>
      <c r="D39" s="3" t="s">
        <v>109</v>
      </c>
      <c r="E39" s="71">
        <v>0</v>
      </c>
      <c r="F39" s="71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0</v>
      </c>
      <c r="P39" s="46">
        <v>0</v>
      </c>
      <c r="Q39" s="46">
        <f t="shared" si="8"/>
        <v>0</v>
      </c>
      <c r="R39" s="46">
        <v>0</v>
      </c>
      <c r="S39" s="46">
        <v>0</v>
      </c>
      <c r="U39" s="71">
        <v>0</v>
      </c>
      <c r="V39" s="46">
        <v>0</v>
      </c>
      <c r="W39" s="46">
        <v>0</v>
      </c>
      <c r="Y39" s="10">
        <f>IF(('Max. ARC Revenue Calc'!$B$13-$Q39)&lt;0,0,MIN(('Max. ARC Revenue Calc'!$B$13-$Q39),R39+'Max. ARC Revenue Calc'!$B$17,'Max. ARC Revenue Calc'!$B$15))</f>
        <v>0.5</v>
      </c>
      <c r="Z39" s="118">
        <f t="shared" si="9"/>
        <v>0</v>
      </c>
      <c r="AA39" s="10">
        <f>MIN(S39+'Max. ARC Revenue Calc'!$B$17,'Max. ARC Revenue Calc'!$B$15)</f>
        <v>0.5</v>
      </c>
      <c r="AB39" s="118">
        <f t="shared" si="10"/>
        <v>0</v>
      </c>
      <c r="AC39" s="10">
        <f>IF(('Max. ARC Revenue Calc'!$B$14-V39)&lt;0,0,MIN(('Max. ARC Revenue Calc'!$B$14-V39),W39+'Max. ARC Revenue Calc'!$B$18,'Max. ARC Revenue Calc'!$B$16))</f>
        <v>1</v>
      </c>
      <c r="AD39" s="45">
        <f t="shared" si="11"/>
        <v>0</v>
      </c>
    </row>
    <row r="40" spans="1:30" ht="9.75">
      <c r="A40" s="15" t="str">
        <f t="shared" si="6"/>
        <v>S3: Example 21</v>
      </c>
      <c r="B40" s="15" t="s">
        <v>82</v>
      </c>
      <c r="C40" s="4" t="s">
        <v>83</v>
      </c>
      <c r="D40" s="3" t="s">
        <v>110</v>
      </c>
      <c r="E40" s="71">
        <v>0</v>
      </c>
      <c r="F40" s="71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0</v>
      </c>
      <c r="P40" s="46">
        <v>0</v>
      </c>
      <c r="Q40" s="46">
        <f t="shared" si="8"/>
        <v>0</v>
      </c>
      <c r="R40" s="46">
        <v>0</v>
      </c>
      <c r="S40" s="46">
        <v>0</v>
      </c>
      <c r="U40" s="71">
        <v>0</v>
      </c>
      <c r="V40" s="46">
        <v>0</v>
      </c>
      <c r="W40" s="46">
        <v>0</v>
      </c>
      <c r="Y40" s="10">
        <f>IF(('Max. ARC Revenue Calc'!$B$13-$Q40)&lt;0,0,MIN(('Max. ARC Revenue Calc'!$B$13-$Q40),R40+'Max. ARC Revenue Calc'!$B$17,'Max. ARC Revenue Calc'!$B$15))</f>
        <v>0.5</v>
      </c>
      <c r="Z40" s="118">
        <f t="shared" si="9"/>
        <v>0</v>
      </c>
      <c r="AA40" s="10">
        <f>MIN(S40+'Max. ARC Revenue Calc'!$B$17,'Max. ARC Revenue Calc'!$B$15)</f>
        <v>0.5</v>
      </c>
      <c r="AB40" s="118">
        <f t="shared" si="10"/>
        <v>0</v>
      </c>
      <c r="AC40" s="10">
        <f>IF(('Max. ARC Revenue Calc'!$B$14-V40)&lt;0,0,MIN(('Max. ARC Revenue Calc'!$B$14-V40),W40+'Max. ARC Revenue Calc'!$B$18,'Max. ARC Revenue Calc'!$B$16))</f>
        <v>1</v>
      </c>
      <c r="AD40" s="45">
        <f t="shared" si="11"/>
        <v>0</v>
      </c>
    </row>
    <row r="41" spans="1:30" ht="9.75">
      <c r="A41" s="15" t="str">
        <f t="shared" si="6"/>
        <v>S3: Example 22</v>
      </c>
      <c r="B41" s="15" t="s">
        <v>82</v>
      </c>
      <c r="C41" s="4" t="s">
        <v>83</v>
      </c>
      <c r="D41" s="3" t="s">
        <v>111</v>
      </c>
      <c r="E41" s="71">
        <v>0</v>
      </c>
      <c r="F41" s="7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0</v>
      </c>
      <c r="P41" s="46">
        <v>0</v>
      </c>
      <c r="Q41" s="46">
        <f t="shared" si="8"/>
        <v>0</v>
      </c>
      <c r="R41" s="46">
        <v>0</v>
      </c>
      <c r="S41" s="46">
        <v>0</v>
      </c>
      <c r="U41" s="71">
        <v>0</v>
      </c>
      <c r="V41" s="46">
        <v>0</v>
      </c>
      <c r="W41" s="46">
        <v>0</v>
      </c>
      <c r="Y41" s="10">
        <f>IF(('Max. ARC Revenue Calc'!$B$13-$Q41)&lt;0,0,MIN(('Max. ARC Revenue Calc'!$B$13-$Q41),R41+'Max. ARC Revenue Calc'!$B$17,'Max. ARC Revenue Calc'!$B$15))</f>
        <v>0.5</v>
      </c>
      <c r="Z41" s="118">
        <f t="shared" si="9"/>
        <v>0</v>
      </c>
      <c r="AA41" s="10">
        <f>MIN(S41+'Max. ARC Revenue Calc'!$B$17,'Max. ARC Revenue Calc'!$B$15)</f>
        <v>0.5</v>
      </c>
      <c r="AB41" s="118">
        <f t="shared" si="10"/>
        <v>0</v>
      </c>
      <c r="AC41" s="10">
        <f>IF(('Max. ARC Revenue Calc'!$B$14-V41)&lt;0,0,MIN(('Max. ARC Revenue Calc'!$B$14-V41),W41+'Max. ARC Revenue Calc'!$B$18,'Max. ARC Revenue Calc'!$B$16))</f>
        <v>1</v>
      </c>
      <c r="AD41" s="45">
        <f t="shared" si="11"/>
        <v>0</v>
      </c>
    </row>
    <row r="42" spans="1:30" ht="9.75">
      <c r="A42" s="15" t="str">
        <f t="shared" si="6"/>
        <v>S3: Example 23</v>
      </c>
      <c r="B42" s="15" t="s">
        <v>82</v>
      </c>
      <c r="C42" s="4" t="s">
        <v>83</v>
      </c>
      <c r="D42" s="3" t="s">
        <v>112</v>
      </c>
      <c r="E42" s="71">
        <v>0</v>
      </c>
      <c r="F42" s="71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0</v>
      </c>
      <c r="P42" s="46">
        <v>0</v>
      </c>
      <c r="Q42" s="46">
        <f t="shared" si="8"/>
        <v>0</v>
      </c>
      <c r="R42" s="46">
        <v>0</v>
      </c>
      <c r="S42" s="46">
        <v>0</v>
      </c>
      <c r="U42" s="71">
        <v>0</v>
      </c>
      <c r="V42" s="46">
        <v>0</v>
      </c>
      <c r="W42" s="46">
        <v>0</v>
      </c>
      <c r="Y42" s="10">
        <f>IF(('Max. ARC Revenue Calc'!$B$13-$Q42)&lt;0,0,MIN(('Max. ARC Revenue Calc'!$B$13-$Q42),R42+'Max. ARC Revenue Calc'!$B$17,'Max. ARC Revenue Calc'!$B$15))</f>
        <v>0.5</v>
      </c>
      <c r="Z42" s="118">
        <f t="shared" si="9"/>
        <v>0</v>
      </c>
      <c r="AA42" s="10">
        <f>MIN(S42+'Max. ARC Revenue Calc'!$B$17,'Max. ARC Revenue Calc'!$B$15)</f>
        <v>0.5</v>
      </c>
      <c r="AB42" s="118">
        <f t="shared" si="10"/>
        <v>0</v>
      </c>
      <c r="AC42" s="10">
        <f>IF(('Max. ARC Revenue Calc'!$B$14-V42)&lt;0,0,MIN(('Max. ARC Revenue Calc'!$B$14-V42),W42+'Max. ARC Revenue Calc'!$B$18,'Max. ARC Revenue Calc'!$B$16))</f>
        <v>1</v>
      </c>
      <c r="AD42" s="45">
        <f t="shared" si="11"/>
        <v>0</v>
      </c>
    </row>
    <row r="43" spans="1:30" ht="9.75">
      <c r="A43" s="15" t="str">
        <f t="shared" si="6"/>
        <v>S3: Example 24</v>
      </c>
      <c r="B43" s="15" t="s">
        <v>82</v>
      </c>
      <c r="C43" s="4" t="s">
        <v>83</v>
      </c>
      <c r="D43" s="3" t="s">
        <v>113</v>
      </c>
      <c r="E43" s="71">
        <v>0</v>
      </c>
      <c r="F43" s="71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0</v>
      </c>
      <c r="P43" s="46">
        <v>0</v>
      </c>
      <c r="Q43" s="46">
        <f t="shared" si="8"/>
        <v>0</v>
      </c>
      <c r="R43" s="46">
        <v>0</v>
      </c>
      <c r="S43" s="46">
        <v>0</v>
      </c>
      <c r="U43" s="71">
        <v>0</v>
      </c>
      <c r="V43" s="46">
        <v>0</v>
      </c>
      <c r="W43" s="46">
        <v>0</v>
      </c>
      <c r="Y43" s="10">
        <f>IF(('Max. ARC Revenue Calc'!$B$13-$Q43)&lt;0,0,MIN(('Max. ARC Revenue Calc'!$B$13-$Q43),R43+'Max. ARC Revenue Calc'!$B$17,'Max. ARC Revenue Calc'!$B$15))</f>
        <v>0.5</v>
      </c>
      <c r="Z43" s="118">
        <f t="shared" si="9"/>
        <v>0</v>
      </c>
      <c r="AA43" s="10">
        <f>MIN(S43+'Max. ARC Revenue Calc'!$B$17,'Max. ARC Revenue Calc'!$B$15)</f>
        <v>0.5</v>
      </c>
      <c r="AB43" s="118">
        <f t="shared" si="10"/>
        <v>0</v>
      </c>
      <c r="AC43" s="10">
        <f>IF(('Max. ARC Revenue Calc'!$B$14-V43)&lt;0,0,MIN(('Max. ARC Revenue Calc'!$B$14-V43),W43+'Max. ARC Revenue Calc'!$B$18,'Max. ARC Revenue Calc'!$B$16))</f>
        <v>1</v>
      </c>
      <c r="AD43" s="45">
        <f t="shared" si="11"/>
        <v>0</v>
      </c>
    </row>
    <row r="44" spans="1:30" ht="9.75">
      <c r="A44" s="15" t="str">
        <f t="shared" si="6"/>
        <v>S3: Example 25</v>
      </c>
      <c r="B44" s="15" t="s">
        <v>82</v>
      </c>
      <c r="C44" s="4" t="s">
        <v>83</v>
      </c>
      <c r="D44" s="3" t="s">
        <v>114</v>
      </c>
      <c r="E44" s="71">
        <v>0</v>
      </c>
      <c r="F44" s="71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0</v>
      </c>
      <c r="P44" s="46">
        <v>0</v>
      </c>
      <c r="Q44" s="46">
        <f t="shared" si="8"/>
        <v>0</v>
      </c>
      <c r="R44" s="46">
        <v>0</v>
      </c>
      <c r="S44" s="46">
        <v>0</v>
      </c>
      <c r="U44" s="71">
        <v>0</v>
      </c>
      <c r="V44" s="46">
        <v>0</v>
      </c>
      <c r="W44" s="46">
        <v>0</v>
      </c>
      <c r="Y44" s="10">
        <f>IF(('Max. ARC Revenue Calc'!$B$13-$Q44)&lt;0,0,MIN(('Max. ARC Revenue Calc'!$B$13-$Q44),R44+'Max. ARC Revenue Calc'!$B$17,'Max. ARC Revenue Calc'!$B$15))</f>
        <v>0.5</v>
      </c>
      <c r="Z44" s="118">
        <f t="shared" si="9"/>
        <v>0</v>
      </c>
      <c r="AA44" s="10">
        <f>MIN(S44+'Max. ARC Revenue Calc'!$B$17,'Max. ARC Revenue Calc'!$B$15)</f>
        <v>0.5</v>
      </c>
      <c r="AB44" s="118">
        <f t="shared" si="10"/>
        <v>0</v>
      </c>
      <c r="AC44" s="10">
        <f>IF(('Max. ARC Revenue Calc'!$B$14-V44)&lt;0,0,MIN(('Max. ARC Revenue Calc'!$B$14-V44),W44+'Max. ARC Revenue Calc'!$B$18,'Max. ARC Revenue Calc'!$B$16))</f>
        <v>1</v>
      </c>
      <c r="AD44" s="45">
        <f t="shared" si="11"/>
        <v>0</v>
      </c>
    </row>
    <row r="45" spans="1:30" ht="9.75">
      <c r="A45" s="15" t="str">
        <f t="shared" si="6"/>
        <v>S3: Example 26</v>
      </c>
      <c r="B45" s="15" t="s">
        <v>82</v>
      </c>
      <c r="C45" s="4" t="s">
        <v>83</v>
      </c>
      <c r="D45" s="3" t="s">
        <v>115</v>
      </c>
      <c r="E45" s="71">
        <v>0</v>
      </c>
      <c r="F45" s="71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0</v>
      </c>
      <c r="P45" s="46">
        <v>0</v>
      </c>
      <c r="Q45" s="46">
        <f t="shared" si="8"/>
        <v>0</v>
      </c>
      <c r="R45" s="46">
        <v>0</v>
      </c>
      <c r="S45" s="46">
        <v>0</v>
      </c>
      <c r="U45" s="71">
        <v>0</v>
      </c>
      <c r="V45" s="46">
        <v>0</v>
      </c>
      <c r="W45" s="46">
        <v>0</v>
      </c>
      <c r="Y45" s="10">
        <f>IF(('Max. ARC Revenue Calc'!$B$13-$Q45)&lt;0,0,MIN(('Max. ARC Revenue Calc'!$B$13-$Q45),R45+'Max. ARC Revenue Calc'!$B$17,'Max. ARC Revenue Calc'!$B$15))</f>
        <v>0.5</v>
      </c>
      <c r="Z45" s="118">
        <f t="shared" si="9"/>
        <v>0</v>
      </c>
      <c r="AA45" s="10">
        <f>MIN(S45+'Max. ARC Revenue Calc'!$B$17,'Max. ARC Revenue Calc'!$B$15)</f>
        <v>0.5</v>
      </c>
      <c r="AB45" s="118">
        <f t="shared" si="10"/>
        <v>0</v>
      </c>
      <c r="AC45" s="10">
        <f>IF(('Max. ARC Revenue Calc'!$B$14-V45)&lt;0,0,MIN(('Max. ARC Revenue Calc'!$B$14-V45),W45+'Max. ARC Revenue Calc'!$B$18,'Max. ARC Revenue Calc'!$B$16))</f>
        <v>1</v>
      </c>
      <c r="AD45" s="45">
        <f t="shared" si="11"/>
        <v>0</v>
      </c>
    </row>
    <row r="46" spans="1:30" ht="9.75">
      <c r="A46" s="15" t="str">
        <f t="shared" si="6"/>
        <v>S3: Example 27</v>
      </c>
      <c r="B46" s="15" t="s">
        <v>82</v>
      </c>
      <c r="C46" s="4" t="s">
        <v>83</v>
      </c>
      <c r="D46" s="3" t="s">
        <v>116</v>
      </c>
      <c r="E46" s="71">
        <v>0</v>
      </c>
      <c r="F46" s="71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0</v>
      </c>
      <c r="P46" s="46">
        <v>0</v>
      </c>
      <c r="Q46" s="46">
        <f t="shared" si="8"/>
        <v>0</v>
      </c>
      <c r="R46" s="46">
        <v>0</v>
      </c>
      <c r="S46" s="46">
        <v>0</v>
      </c>
      <c r="U46" s="71">
        <v>0</v>
      </c>
      <c r="V46" s="46">
        <v>0</v>
      </c>
      <c r="W46" s="46">
        <v>0</v>
      </c>
      <c r="Y46" s="10">
        <f>IF(('Max. ARC Revenue Calc'!$B$13-$Q46)&lt;0,0,MIN(('Max. ARC Revenue Calc'!$B$13-$Q46),R46+'Max. ARC Revenue Calc'!$B$17,'Max. ARC Revenue Calc'!$B$15))</f>
        <v>0.5</v>
      </c>
      <c r="Z46" s="118">
        <f t="shared" si="9"/>
        <v>0</v>
      </c>
      <c r="AA46" s="10">
        <f>MIN(S46+'Max. ARC Revenue Calc'!$B$17,'Max. ARC Revenue Calc'!$B$15)</f>
        <v>0.5</v>
      </c>
      <c r="AB46" s="118">
        <f t="shared" si="10"/>
        <v>0</v>
      </c>
      <c r="AC46" s="10">
        <f>IF(('Max. ARC Revenue Calc'!$B$14-V46)&lt;0,0,MIN(('Max. ARC Revenue Calc'!$B$14-V46),W46+'Max. ARC Revenue Calc'!$B$18,'Max. ARC Revenue Calc'!$B$16))</f>
        <v>1</v>
      </c>
      <c r="AD46" s="45">
        <f t="shared" si="11"/>
        <v>0</v>
      </c>
    </row>
    <row r="47" spans="1:30" ht="9.75">
      <c r="A47" s="15" t="str">
        <f t="shared" si="6"/>
        <v>S3: Example 28</v>
      </c>
      <c r="B47" s="15" t="s">
        <v>82</v>
      </c>
      <c r="C47" s="4" t="s">
        <v>83</v>
      </c>
      <c r="D47" s="3" t="s">
        <v>117</v>
      </c>
      <c r="E47" s="71">
        <v>0</v>
      </c>
      <c r="F47" s="71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0</v>
      </c>
      <c r="P47" s="46">
        <v>0</v>
      </c>
      <c r="Q47" s="46">
        <f t="shared" si="8"/>
        <v>0</v>
      </c>
      <c r="R47" s="46">
        <v>0</v>
      </c>
      <c r="S47" s="46">
        <v>0</v>
      </c>
      <c r="U47" s="71">
        <v>0</v>
      </c>
      <c r="V47" s="46">
        <v>0</v>
      </c>
      <c r="W47" s="46">
        <v>0</v>
      </c>
      <c r="Y47" s="10">
        <f>IF(('Max. ARC Revenue Calc'!$B$13-$Q47)&lt;0,0,MIN(('Max. ARC Revenue Calc'!$B$13-$Q47),R47+'Max. ARC Revenue Calc'!$B$17,'Max. ARC Revenue Calc'!$B$15))</f>
        <v>0.5</v>
      </c>
      <c r="Z47" s="118">
        <f t="shared" si="9"/>
        <v>0</v>
      </c>
      <c r="AA47" s="10">
        <f>MIN(S47+'Max. ARC Revenue Calc'!$B$17,'Max. ARC Revenue Calc'!$B$15)</f>
        <v>0.5</v>
      </c>
      <c r="AB47" s="118">
        <f t="shared" si="10"/>
        <v>0</v>
      </c>
      <c r="AC47" s="10">
        <f>IF(('Max. ARC Revenue Calc'!$B$14-V47)&lt;0,0,MIN(('Max. ARC Revenue Calc'!$B$14-V47),W47+'Max. ARC Revenue Calc'!$B$18,'Max. ARC Revenue Calc'!$B$16))</f>
        <v>1</v>
      </c>
      <c r="AD47" s="45">
        <f t="shared" si="11"/>
        <v>0</v>
      </c>
    </row>
    <row r="48" spans="1:30" ht="9.75">
      <c r="A48" s="15" t="str">
        <f t="shared" si="6"/>
        <v>S3: Example 29</v>
      </c>
      <c r="B48" s="15" t="s">
        <v>82</v>
      </c>
      <c r="C48" s="4" t="s">
        <v>83</v>
      </c>
      <c r="D48" s="3" t="s">
        <v>118</v>
      </c>
      <c r="E48" s="71">
        <v>0</v>
      </c>
      <c r="F48" s="71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7"/>
        <v>0</v>
      </c>
      <c r="P48" s="46">
        <v>0</v>
      </c>
      <c r="Q48" s="46">
        <f t="shared" si="8"/>
        <v>0</v>
      </c>
      <c r="R48" s="46">
        <v>0</v>
      </c>
      <c r="S48" s="46">
        <v>0</v>
      </c>
      <c r="U48" s="71">
        <v>0</v>
      </c>
      <c r="V48" s="46">
        <v>0</v>
      </c>
      <c r="W48" s="46">
        <v>0</v>
      </c>
      <c r="Y48" s="10">
        <f>IF(('Max. ARC Revenue Calc'!$B$13-$Q48)&lt;0,0,MIN(('Max. ARC Revenue Calc'!$B$13-$Q48),R48+'Max. ARC Revenue Calc'!$B$17,'Max. ARC Revenue Calc'!$B$15))</f>
        <v>0.5</v>
      </c>
      <c r="Z48" s="118">
        <f t="shared" si="9"/>
        <v>0</v>
      </c>
      <c r="AA48" s="10">
        <f>MIN(S48+'Max. ARC Revenue Calc'!$B$17,'Max. ARC Revenue Calc'!$B$15)</f>
        <v>0.5</v>
      </c>
      <c r="AB48" s="118">
        <f t="shared" si="10"/>
        <v>0</v>
      </c>
      <c r="AC48" s="10">
        <f>IF(('Max. ARC Revenue Calc'!$B$14-V48)&lt;0,0,MIN(('Max. ARC Revenue Calc'!$B$14-V48),W48+'Max. ARC Revenue Calc'!$B$18,'Max. ARC Revenue Calc'!$B$16))</f>
        <v>1</v>
      </c>
      <c r="AD48" s="45">
        <f t="shared" si="11"/>
        <v>0</v>
      </c>
    </row>
    <row r="49" spans="1:30" ht="9.75">
      <c r="A49" s="15" t="str">
        <f t="shared" si="6"/>
        <v>S3: Example 30</v>
      </c>
      <c r="B49" s="15" t="s">
        <v>82</v>
      </c>
      <c r="C49" s="4" t="s">
        <v>83</v>
      </c>
      <c r="D49" s="3" t="s">
        <v>119</v>
      </c>
      <c r="E49" s="71">
        <v>0</v>
      </c>
      <c r="F49" s="71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0</v>
      </c>
      <c r="P49" s="46">
        <v>0</v>
      </c>
      <c r="Q49" s="46">
        <f t="shared" si="8"/>
        <v>0</v>
      </c>
      <c r="R49" s="46">
        <v>0</v>
      </c>
      <c r="S49" s="46">
        <v>0</v>
      </c>
      <c r="U49" s="71">
        <v>0</v>
      </c>
      <c r="V49" s="46">
        <v>0</v>
      </c>
      <c r="W49" s="46">
        <v>0</v>
      </c>
      <c r="Y49" s="10">
        <f>IF(('Max. ARC Revenue Calc'!$B$13-$Q49)&lt;0,0,MIN(('Max. ARC Revenue Calc'!$B$13-$Q49),R49+'Max. ARC Revenue Calc'!$B$17,'Max. ARC Revenue Calc'!$B$15))</f>
        <v>0.5</v>
      </c>
      <c r="Z49" s="118">
        <f t="shared" si="9"/>
        <v>0</v>
      </c>
      <c r="AA49" s="10">
        <f>MIN(S49+'Max. ARC Revenue Calc'!$B$17,'Max. ARC Revenue Calc'!$B$15)</f>
        <v>0.5</v>
      </c>
      <c r="AB49" s="118">
        <f t="shared" si="10"/>
        <v>0</v>
      </c>
      <c r="AC49" s="10">
        <f>IF(('Max. ARC Revenue Calc'!$B$14-V49)&lt;0,0,MIN(('Max. ARC Revenue Calc'!$B$14-V49),W49+'Max. ARC Revenue Calc'!$B$18,'Max. ARC Revenue Calc'!$B$16))</f>
        <v>1</v>
      </c>
      <c r="AD49" s="45">
        <f t="shared" si="11"/>
        <v>0</v>
      </c>
    </row>
    <row r="50" spans="1:30" ht="9.75">
      <c r="A50" s="15" t="str">
        <f t="shared" si="6"/>
        <v>S3: Example 31</v>
      </c>
      <c r="B50" s="15" t="s">
        <v>82</v>
      </c>
      <c r="C50" s="4" t="s">
        <v>83</v>
      </c>
      <c r="D50" s="3" t="s">
        <v>120</v>
      </c>
      <c r="E50" s="71">
        <v>0</v>
      </c>
      <c r="F50" s="71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0</v>
      </c>
      <c r="P50" s="46">
        <v>0</v>
      </c>
      <c r="Q50" s="46">
        <f t="shared" si="8"/>
        <v>0</v>
      </c>
      <c r="R50" s="46">
        <v>0</v>
      </c>
      <c r="S50" s="46">
        <v>0</v>
      </c>
      <c r="U50" s="71">
        <v>0</v>
      </c>
      <c r="V50" s="46">
        <v>0</v>
      </c>
      <c r="W50" s="46">
        <v>0</v>
      </c>
      <c r="Y50" s="10">
        <f>IF(('Max. ARC Revenue Calc'!$B$13-$Q50)&lt;0,0,MIN(('Max. ARC Revenue Calc'!$B$13-$Q50),R50+'Max. ARC Revenue Calc'!$B$17,'Max. ARC Revenue Calc'!$B$15))</f>
        <v>0.5</v>
      </c>
      <c r="Z50" s="118">
        <f t="shared" si="9"/>
        <v>0</v>
      </c>
      <c r="AA50" s="10">
        <f>MIN(S50+'Max. ARC Revenue Calc'!$B$17,'Max. ARC Revenue Calc'!$B$15)</f>
        <v>0.5</v>
      </c>
      <c r="AB50" s="118">
        <f t="shared" si="10"/>
        <v>0</v>
      </c>
      <c r="AC50" s="10">
        <f>IF(('Max. ARC Revenue Calc'!$B$14-V50)&lt;0,0,MIN(('Max. ARC Revenue Calc'!$B$14-V50),W50+'Max. ARC Revenue Calc'!$B$18,'Max. ARC Revenue Calc'!$B$16))</f>
        <v>1</v>
      </c>
      <c r="AD50" s="45">
        <f t="shared" si="11"/>
        <v>0</v>
      </c>
    </row>
    <row r="51" spans="1:30" ht="9.75">
      <c r="A51" s="15" t="str">
        <f t="shared" si="6"/>
        <v>S3: Example 32</v>
      </c>
      <c r="B51" s="15" t="s">
        <v>82</v>
      </c>
      <c r="C51" s="4" t="s">
        <v>83</v>
      </c>
      <c r="D51" s="3" t="s">
        <v>121</v>
      </c>
      <c r="E51" s="71">
        <v>0</v>
      </c>
      <c r="F51" s="71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7"/>
        <v>0</v>
      </c>
      <c r="P51" s="46">
        <v>0</v>
      </c>
      <c r="Q51" s="46">
        <f t="shared" si="8"/>
        <v>0</v>
      </c>
      <c r="R51" s="46">
        <v>0</v>
      </c>
      <c r="S51" s="46">
        <v>0</v>
      </c>
      <c r="U51" s="71">
        <v>0</v>
      </c>
      <c r="V51" s="46">
        <v>0</v>
      </c>
      <c r="W51" s="46">
        <v>0</v>
      </c>
      <c r="Y51" s="10">
        <f>IF(('Max. ARC Revenue Calc'!$B$13-$Q51)&lt;0,0,MIN(('Max. ARC Revenue Calc'!$B$13-$Q51),R51+'Max. ARC Revenue Calc'!$B$17,'Max. ARC Revenue Calc'!$B$15))</f>
        <v>0.5</v>
      </c>
      <c r="Z51" s="118">
        <f t="shared" si="9"/>
        <v>0</v>
      </c>
      <c r="AA51" s="10">
        <f>MIN(S51+'Max. ARC Revenue Calc'!$B$17,'Max. ARC Revenue Calc'!$B$15)</f>
        <v>0.5</v>
      </c>
      <c r="AB51" s="118">
        <f t="shared" si="10"/>
        <v>0</v>
      </c>
      <c r="AC51" s="10">
        <f>IF(('Max. ARC Revenue Calc'!$B$14-V51)&lt;0,0,MIN(('Max. ARC Revenue Calc'!$B$14-V51),W51+'Max. ARC Revenue Calc'!$B$18,'Max. ARC Revenue Calc'!$B$16))</f>
        <v>1</v>
      </c>
      <c r="AD51" s="45">
        <f t="shared" si="11"/>
        <v>0</v>
      </c>
    </row>
    <row r="52" spans="1:30" ht="9.75">
      <c r="A52" s="15" t="str">
        <f t="shared" si="6"/>
        <v>S3: Example 33</v>
      </c>
      <c r="B52" s="15" t="s">
        <v>82</v>
      </c>
      <c r="C52" s="4" t="s">
        <v>83</v>
      </c>
      <c r="D52" s="3" t="s">
        <v>122</v>
      </c>
      <c r="E52" s="71">
        <v>0</v>
      </c>
      <c r="F52" s="71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7"/>
        <v>0</v>
      </c>
      <c r="P52" s="46">
        <v>0</v>
      </c>
      <c r="Q52" s="46">
        <f t="shared" si="8"/>
        <v>0</v>
      </c>
      <c r="R52" s="46">
        <v>0</v>
      </c>
      <c r="S52" s="46">
        <v>0</v>
      </c>
      <c r="U52" s="71">
        <v>0</v>
      </c>
      <c r="V52" s="46">
        <v>0</v>
      </c>
      <c r="W52" s="46">
        <v>0</v>
      </c>
      <c r="Y52" s="10">
        <f>IF(('Max. ARC Revenue Calc'!$B$13-$Q52)&lt;0,0,MIN(('Max. ARC Revenue Calc'!$B$13-$Q52),R52+'Max. ARC Revenue Calc'!$B$17,'Max. ARC Revenue Calc'!$B$15))</f>
        <v>0.5</v>
      </c>
      <c r="Z52" s="118">
        <f t="shared" si="9"/>
        <v>0</v>
      </c>
      <c r="AA52" s="10">
        <f>MIN(S52+'Max. ARC Revenue Calc'!$B$17,'Max. ARC Revenue Calc'!$B$15)</f>
        <v>0.5</v>
      </c>
      <c r="AB52" s="118">
        <f t="shared" si="10"/>
        <v>0</v>
      </c>
      <c r="AC52" s="10">
        <f>IF(('Max. ARC Revenue Calc'!$B$14-V52)&lt;0,0,MIN(('Max. ARC Revenue Calc'!$B$14-V52),W52+'Max. ARC Revenue Calc'!$B$18,'Max. ARC Revenue Calc'!$B$16))</f>
        <v>1</v>
      </c>
      <c r="AD52" s="45">
        <f t="shared" si="11"/>
        <v>0</v>
      </c>
    </row>
    <row r="53" spans="1:30" ht="9.75">
      <c r="A53" s="15" t="str">
        <f t="shared" si="6"/>
        <v>S3: Example 34</v>
      </c>
      <c r="B53" s="15" t="s">
        <v>82</v>
      </c>
      <c r="C53" s="4" t="s">
        <v>83</v>
      </c>
      <c r="D53" s="3" t="s">
        <v>123</v>
      </c>
      <c r="E53" s="71">
        <v>0</v>
      </c>
      <c r="F53" s="71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7"/>
        <v>0</v>
      </c>
      <c r="P53" s="46">
        <v>0</v>
      </c>
      <c r="Q53" s="46">
        <f t="shared" si="8"/>
        <v>0</v>
      </c>
      <c r="R53" s="46">
        <v>0</v>
      </c>
      <c r="S53" s="46">
        <v>0</v>
      </c>
      <c r="U53" s="71">
        <v>0</v>
      </c>
      <c r="V53" s="46">
        <v>0</v>
      </c>
      <c r="W53" s="46">
        <v>0</v>
      </c>
      <c r="Y53" s="10">
        <f>IF(('Max. ARC Revenue Calc'!$B$13-$Q53)&lt;0,0,MIN(('Max. ARC Revenue Calc'!$B$13-$Q53),R53+'Max. ARC Revenue Calc'!$B$17,'Max. ARC Revenue Calc'!$B$15))</f>
        <v>0.5</v>
      </c>
      <c r="Z53" s="118">
        <f t="shared" si="9"/>
        <v>0</v>
      </c>
      <c r="AA53" s="10">
        <f>MIN(S53+'Max. ARC Revenue Calc'!$B$17,'Max. ARC Revenue Calc'!$B$15)</f>
        <v>0.5</v>
      </c>
      <c r="AB53" s="118">
        <f t="shared" si="10"/>
        <v>0</v>
      </c>
      <c r="AC53" s="10">
        <f>IF(('Max. ARC Revenue Calc'!$B$14-V53)&lt;0,0,MIN(('Max. ARC Revenue Calc'!$B$14-V53),W53+'Max. ARC Revenue Calc'!$B$18,'Max. ARC Revenue Calc'!$B$16))</f>
        <v>1</v>
      </c>
      <c r="AD53" s="45">
        <f t="shared" si="11"/>
        <v>0</v>
      </c>
    </row>
    <row r="54" spans="1:30" ht="9.75">
      <c r="A54" s="15" t="str">
        <f t="shared" si="6"/>
        <v>S3: Example 35</v>
      </c>
      <c r="B54" s="15" t="s">
        <v>82</v>
      </c>
      <c r="C54" s="4" t="s">
        <v>83</v>
      </c>
      <c r="D54" s="3" t="s">
        <v>124</v>
      </c>
      <c r="E54" s="71">
        <v>0</v>
      </c>
      <c r="F54" s="71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7"/>
        <v>0</v>
      </c>
      <c r="P54" s="46">
        <v>0</v>
      </c>
      <c r="Q54" s="46">
        <f t="shared" si="8"/>
        <v>0</v>
      </c>
      <c r="R54" s="46">
        <v>0</v>
      </c>
      <c r="S54" s="46">
        <v>0</v>
      </c>
      <c r="U54" s="71">
        <v>0</v>
      </c>
      <c r="V54" s="46">
        <v>0</v>
      </c>
      <c r="W54" s="46">
        <v>0</v>
      </c>
      <c r="Y54" s="10">
        <f>IF(('Max. ARC Revenue Calc'!$B$13-$Q54)&lt;0,0,MIN(('Max. ARC Revenue Calc'!$B$13-$Q54),R54+'Max. ARC Revenue Calc'!$B$17,'Max. ARC Revenue Calc'!$B$15))</f>
        <v>0.5</v>
      </c>
      <c r="Z54" s="118">
        <f t="shared" si="9"/>
        <v>0</v>
      </c>
      <c r="AA54" s="10">
        <f>MIN(S54+'Max. ARC Revenue Calc'!$B$17,'Max. ARC Revenue Calc'!$B$15)</f>
        <v>0.5</v>
      </c>
      <c r="AB54" s="118">
        <f t="shared" si="10"/>
        <v>0</v>
      </c>
      <c r="AC54" s="10">
        <f>IF(('Max. ARC Revenue Calc'!$B$14-V54)&lt;0,0,MIN(('Max. ARC Revenue Calc'!$B$14-V54),W54+'Max. ARC Revenue Calc'!$B$18,'Max. ARC Revenue Calc'!$B$16))</f>
        <v>1</v>
      </c>
      <c r="AD54" s="45">
        <f t="shared" si="11"/>
        <v>0</v>
      </c>
    </row>
    <row r="55" spans="1:30" ht="9.75">
      <c r="A55" s="15" t="str">
        <f t="shared" si="6"/>
        <v>S3: Example 36</v>
      </c>
      <c r="B55" s="15" t="s">
        <v>82</v>
      </c>
      <c r="C55" s="4" t="s">
        <v>83</v>
      </c>
      <c r="D55" s="3" t="s">
        <v>125</v>
      </c>
      <c r="E55" s="71">
        <v>0</v>
      </c>
      <c r="F55" s="71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7"/>
        <v>0</v>
      </c>
      <c r="P55" s="46">
        <v>0</v>
      </c>
      <c r="Q55" s="46">
        <f t="shared" si="8"/>
        <v>0</v>
      </c>
      <c r="R55" s="46">
        <v>0</v>
      </c>
      <c r="S55" s="46">
        <v>0</v>
      </c>
      <c r="U55" s="71">
        <v>0</v>
      </c>
      <c r="V55" s="46">
        <v>0</v>
      </c>
      <c r="W55" s="46">
        <v>0</v>
      </c>
      <c r="Y55" s="10">
        <f>IF(('Max. ARC Revenue Calc'!$B$13-$Q55)&lt;0,0,MIN(('Max. ARC Revenue Calc'!$B$13-$Q55),R55+'Max. ARC Revenue Calc'!$B$17,'Max. ARC Revenue Calc'!$B$15))</f>
        <v>0.5</v>
      </c>
      <c r="Z55" s="118">
        <f t="shared" si="9"/>
        <v>0</v>
      </c>
      <c r="AA55" s="10">
        <f>MIN(S55+'Max. ARC Revenue Calc'!$B$17,'Max. ARC Revenue Calc'!$B$15)</f>
        <v>0.5</v>
      </c>
      <c r="AB55" s="118">
        <f t="shared" si="10"/>
        <v>0</v>
      </c>
      <c r="AC55" s="10">
        <f>IF(('Max. ARC Revenue Calc'!$B$14-V55)&lt;0,0,MIN(('Max. ARC Revenue Calc'!$B$14-V55),W55+'Max. ARC Revenue Calc'!$B$18,'Max. ARC Revenue Calc'!$B$16))</f>
        <v>1</v>
      </c>
      <c r="AD55" s="45">
        <f t="shared" si="11"/>
        <v>0</v>
      </c>
    </row>
    <row r="56" spans="1:30" ht="9.75">
      <c r="A56" s="15" t="str">
        <f t="shared" si="6"/>
        <v>S3: Example 37</v>
      </c>
      <c r="B56" s="15" t="s">
        <v>82</v>
      </c>
      <c r="C56" s="4" t="s">
        <v>83</v>
      </c>
      <c r="D56" s="3" t="s">
        <v>126</v>
      </c>
      <c r="E56" s="71">
        <v>0</v>
      </c>
      <c r="F56" s="71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7"/>
        <v>0</v>
      </c>
      <c r="P56" s="46">
        <v>0</v>
      </c>
      <c r="Q56" s="46">
        <f t="shared" si="8"/>
        <v>0</v>
      </c>
      <c r="R56" s="46">
        <v>0</v>
      </c>
      <c r="S56" s="46">
        <v>0</v>
      </c>
      <c r="U56" s="71">
        <v>0</v>
      </c>
      <c r="V56" s="46">
        <v>0</v>
      </c>
      <c r="W56" s="46">
        <v>0</v>
      </c>
      <c r="Y56" s="10">
        <f>IF(('Max. ARC Revenue Calc'!$B$13-$Q56)&lt;0,0,MIN(('Max. ARC Revenue Calc'!$B$13-$Q56),R56+'Max. ARC Revenue Calc'!$B$17,'Max. ARC Revenue Calc'!$B$15))</f>
        <v>0.5</v>
      </c>
      <c r="Z56" s="118">
        <f t="shared" si="9"/>
        <v>0</v>
      </c>
      <c r="AA56" s="10">
        <f>MIN(S56+'Max. ARC Revenue Calc'!$B$17,'Max. ARC Revenue Calc'!$B$15)</f>
        <v>0.5</v>
      </c>
      <c r="AB56" s="118">
        <f t="shared" si="10"/>
        <v>0</v>
      </c>
      <c r="AC56" s="10">
        <f>IF(('Max. ARC Revenue Calc'!$B$14-V56)&lt;0,0,MIN(('Max. ARC Revenue Calc'!$B$14-V56),W56+'Max. ARC Revenue Calc'!$B$18,'Max. ARC Revenue Calc'!$B$16))</f>
        <v>1</v>
      </c>
      <c r="AD56" s="45">
        <f t="shared" si="11"/>
        <v>0</v>
      </c>
    </row>
    <row r="57" spans="1:30" ht="9.75">
      <c r="A57" s="15" t="str">
        <f t="shared" si="6"/>
        <v>S3: Example 38</v>
      </c>
      <c r="B57" s="15" t="s">
        <v>82</v>
      </c>
      <c r="C57" s="4" t="s">
        <v>83</v>
      </c>
      <c r="D57" s="3" t="s">
        <v>127</v>
      </c>
      <c r="E57" s="71">
        <v>0</v>
      </c>
      <c r="F57" s="71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7"/>
        <v>0</v>
      </c>
      <c r="P57" s="46">
        <v>0</v>
      </c>
      <c r="Q57" s="46">
        <f t="shared" si="8"/>
        <v>0</v>
      </c>
      <c r="R57" s="46">
        <v>0</v>
      </c>
      <c r="S57" s="46">
        <v>0</v>
      </c>
      <c r="U57" s="71">
        <v>0</v>
      </c>
      <c r="V57" s="46">
        <v>0</v>
      </c>
      <c r="W57" s="46">
        <v>0</v>
      </c>
      <c r="Y57" s="10">
        <f>IF(('Max. ARC Revenue Calc'!$B$13-$Q57)&lt;0,0,MIN(('Max. ARC Revenue Calc'!$B$13-$Q57),R57+'Max. ARC Revenue Calc'!$B$17,'Max. ARC Revenue Calc'!$B$15))</f>
        <v>0.5</v>
      </c>
      <c r="Z57" s="118">
        <f t="shared" si="9"/>
        <v>0</v>
      </c>
      <c r="AA57" s="10">
        <f>MIN(S57+'Max. ARC Revenue Calc'!$B$17,'Max. ARC Revenue Calc'!$B$15)</f>
        <v>0.5</v>
      </c>
      <c r="AB57" s="118">
        <f t="shared" si="10"/>
        <v>0</v>
      </c>
      <c r="AC57" s="10">
        <f>IF(('Max. ARC Revenue Calc'!$B$14-V57)&lt;0,0,MIN(('Max. ARC Revenue Calc'!$B$14-V57),W57+'Max. ARC Revenue Calc'!$B$18,'Max. ARC Revenue Calc'!$B$16))</f>
        <v>1</v>
      </c>
      <c r="AD57" s="45">
        <f t="shared" si="11"/>
        <v>0</v>
      </c>
    </row>
    <row r="58" spans="1:30" ht="9.75">
      <c r="A58" s="15" t="str">
        <f t="shared" si="6"/>
        <v>S3: Example 39</v>
      </c>
      <c r="B58" s="15" t="s">
        <v>82</v>
      </c>
      <c r="C58" s="4" t="s">
        <v>83</v>
      </c>
      <c r="D58" s="3" t="s">
        <v>128</v>
      </c>
      <c r="E58" s="71">
        <v>0</v>
      </c>
      <c r="F58" s="71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7"/>
        <v>0</v>
      </c>
      <c r="P58" s="46">
        <v>0</v>
      </c>
      <c r="Q58" s="46">
        <f t="shared" si="8"/>
        <v>0</v>
      </c>
      <c r="R58" s="46">
        <v>0</v>
      </c>
      <c r="S58" s="46">
        <v>0</v>
      </c>
      <c r="U58" s="71">
        <v>0</v>
      </c>
      <c r="V58" s="46">
        <v>0</v>
      </c>
      <c r="W58" s="46">
        <v>0</v>
      </c>
      <c r="Y58" s="10">
        <f>IF(('Max. ARC Revenue Calc'!$B$13-$Q58)&lt;0,0,MIN(('Max. ARC Revenue Calc'!$B$13-$Q58),R58+'Max. ARC Revenue Calc'!$B$17,'Max. ARC Revenue Calc'!$B$15))</f>
        <v>0.5</v>
      </c>
      <c r="Z58" s="118">
        <f t="shared" si="9"/>
        <v>0</v>
      </c>
      <c r="AA58" s="10">
        <f>MIN(S58+'Max. ARC Revenue Calc'!$B$17,'Max. ARC Revenue Calc'!$B$15)</f>
        <v>0.5</v>
      </c>
      <c r="AB58" s="118">
        <f t="shared" si="10"/>
        <v>0</v>
      </c>
      <c r="AC58" s="10">
        <f>IF(('Max. ARC Revenue Calc'!$B$14-V58)&lt;0,0,MIN(('Max. ARC Revenue Calc'!$B$14-V58),W58+'Max. ARC Revenue Calc'!$B$18,'Max. ARC Revenue Calc'!$B$16))</f>
        <v>1</v>
      </c>
      <c r="AD58" s="45">
        <f t="shared" si="11"/>
        <v>0</v>
      </c>
    </row>
    <row r="59" spans="1:30" ht="9.75">
      <c r="A59" s="15" t="str">
        <f t="shared" si="6"/>
        <v>S3: Example 40</v>
      </c>
      <c r="B59" s="15" t="s">
        <v>82</v>
      </c>
      <c r="C59" s="4" t="s">
        <v>83</v>
      </c>
      <c r="D59" s="3" t="s">
        <v>129</v>
      </c>
      <c r="E59" s="71">
        <v>0</v>
      </c>
      <c r="F59" s="71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7"/>
        <v>0</v>
      </c>
      <c r="P59" s="46">
        <v>0</v>
      </c>
      <c r="Q59" s="46">
        <f t="shared" si="8"/>
        <v>0</v>
      </c>
      <c r="R59" s="46">
        <v>0</v>
      </c>
      <c r="S59" s="46">
        <v>0</v>
      </c>
      <c r="U59" s="71">
        <v>0</v>
      </c>
      <c r="V59" s="46">
        <v>0</v>
      </c>
      <c r="W59" s="46">
        <v>0</v>
      </c>
      <c r="Y59" s="10">
        <f>IF(('Max. ARC Revenue Calc'!$B$13-$Q59)&lt;0,0,MIN(('Max. ARC Revenue Calc'!$B$13-$Q59),R59+'Max. ARC Revenue Calc'!$B$17,'Max. ARC Revenue Calc'!$B$15))</f>
        <v>0.5</v>
      </c>
      <c r="Z59" s="118">
        <f t="shared" si="9"/>
        <v>0</v>
      </c>
      <c r="AA59" s="10">
        <f>MIN(S59+'Max. ARC Revenue Calc'!$B$17,'Max. ARC Revenue Calc'!$B$15)</f>
        <v>0.5</v>
      </c>
      <c r="AB59" s="118">
        <f t="shared" si="10"/>
        <v>0</v>
      </c>
      <c r="AC59" s="10">
        <f>IF(('Max. ARC Revenue Calc'!$B$14-V59)&lt;0,0,MIN(('Max. ARC Revenue Calc'!$B$14-V59),W59+'Max. ARC Revenue Calc'!$B$18,'Max. ARC Revenue Calc'!$B$16))</f>
        <v>1</v>
      </c>
      <c r="AD59" s="45">
        <f t="shared" si="11"/>
        <v>0</v>
      </c>
    </row>
    <row r="60" spans="1:30" ht="9.75">
      <c r="A60" s="15" t="str">
        <f t="shared" si="6"/>
        <v>S3: Example 41</v>
      </c>
      <c r="B60" s="15" t="s">
        <v>82</v>
      </c>
      <c r="C60" s="4" t="s">
        <v>83</v>
      </c>
      <c r="D60" s="3" t="s">
        <v>130</v>
      </c>
      <c r="E60" s="71">
        <v>0</v>
      </c>
      <c r="F60" s="71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7"/>
        <v>0</v>
      </c>
      <c r="P60" s="46">
        <v>0</v>
      </c>
      <c r="Q60" s="46">
        <f t="shared" si="8"/>
        <v>0</v>
      </c>
      <c r="R60" s="46">
        <v>0</v>
      </c>
      <c r="S60" s="46">
        <v>0</v>
      </c>
      <c r="U60" s="71">
        <v>0</v>
      </c>
      <c r="V60" s="46">
        <v>0</v>
      </c>
      <c r="W60" s="46">
        <v>0</v>
      </c>
      <c r="Y60" s="10">
        <f>IF(('Max. ARC Revenue Calc'!$B$13-$Q60)&lt;0,0,MIN(('Max. ARC Revenue Calc'!$B$13-$Q60),R60+'Max. ARC Revenue Calc'!$B$17,'Max. ARC Revenue Calc'!$B$15))</f>
        <v>0.5</v>
      </c>
      <c r="Z60" s="118">
        <f t="shared" si="9"/>
        <v>0</v>
      </c>
      <c r="AA60" s="10">
        <f>MIN(S60+'Max. ARC Revenue Calc'!$B$17,'Max. ARC Revenue Calc'!$B$15)</f>
        <v>0.5</v>
      </c>
      <c r="AB60" s="118">
        <f t="shared" si="10"/>
        <v>0</v>
      </c>
      <c r="AC60" s="10">
        <f>IF(('Max. ARC Revenue Calc'!$B$14-V60)&lt;0,0,MIN(('Max. ARC Revenue Calc'!$B$14-V60),W60+'Max. ARC Revenue Calc'!$B$18,'Max. ARC Revenue Calc'!$B$16))</f>
        <v>1</v>
      </c>
      <c r="AD60" s="45">
        <f t="shared" si="11"/>
        <v>0</v>
      </c>
    </row>
    <row r="61" spans="1:30" ht="9.75">
      <c r="A61" s="15" t="str">
        <f t="shared" si="6"/>
        <v>S3: Example 42</v>
      </c>
      <c r="B61" s="15" t="s">
        <v>82</v>
      </c>
      <c r="C61" s="4" t="s">
        <v>83</v>
      </c>
      <c r="D61" s="3" t="s">
        <v>131</v>
      </c>
      <c r="E61" s="71">
        <v>0</v>
      </c>
      <c r="F61" s="71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7"/>
        <v>0</v>
      </c>
      <c r="P61" s="46">
        <v>0</v>
      </c>
      <c r="Q61" s="46">
        <f t="shared" si="8"/>
        <v>0</v>
      </c>
      <c r="R61" s="46">
        <v>0</v>
      </c>
      <c r="S61" s="46">
        <v>0</v>
      </c>
      <c r="U61" s="71">
        <v>0</v>
      </c>
      <c r="V61" s="46">
        <v>0</v>
      </c>
      <c r="W61" s="46">
        <v>0</v>
      </c>
      <c r="Y61" s="10">
        <f>IF(('Max. ARC Revenue Calc'!$B$13-$Q61)&lt;0,0,MIN(('Max. ARC Revenue Calc'!$B$13-$Q61),R61+'Max. ARC Revenue Calc'!$B$17,'Max. ARC Revenue Calc'!$B$15))</f>
        <v>0.5</v>
      </c>
      <c r="Z61" s="118">
        <f t="shared" si="9"/>
        <v>0</v>
      </c>
      <c r="AA61" s="10">
        <f>MIN(S61+'Max. ARC Revenue Calc'!$B$17,'Max. ARC Revenue Calc'!$B$15)</f>
        <v>0.5</v>
      </c>
      <c r="AB61" s="118">
        <f t="shared" si="10"/>
        <v>0</v>
      </c>
      <c r="AC61" s="10">
        <f>IF(('Max. ARC Revenue Calc'!$B$14-V61)&lt;0,0,MIN(('Max. ARC Revenue Calc'!$B$14-V61),W61+'Max. ARC Revenue Calc'!$B$18,'Max. ARC Revenue Calc'!$B$16))</f>
        <v>1</v>
      </c>
      <c r="AD61" s="45">
        <f t="shared" si="11"/>
        <v>0</v>
      </c>
    </row>
    <row r="62" spans="1:30" ht="9.75">
      <c r="A62" s="15" t="str">
        <f t="shared" si="6"/>
        <v>S3: Example 43</v>
      </c>
      <c r="B62" s="15" t="s">
        <v>82</v>
      </c>
      <c r="C62" s="4" t="s">
        <v>83</v>
      </c>
      <c r="D62" s="3" t="s">
        <v>132</v>
      </c>
      <c r="E62" s="71">
        <v>0</v>
      </c>
      <c r="F62" s="71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7"/>
        <v>0</v>
      </c>
      <c r="P62" s="46">
        <v>0</v>
      </c>
      <c r="Q62" s="46">
        <f t="shared" si="8"/>
        <v>0</v>
      </c>
      <c r="R62" s="46">
        <v>0</v>
      </c>
      <c r="S62" s="46">
        <v>0</v>
      </c>
      <c r="U62" s="71">
        <v>0</v>
      </c>
      <c r="V62" s="46">
        <v>0</v>
      </c>
      <c r="W62" s="46">
        <v>0</v>
      </c>
      <c r="Y62" s="10">
        <f>IF(('Max. ARC Revenue Calc'!$B$13-$Q62)&lt;0,0,MIN(('Max. ARC Revenue Calc'!$B$13-$Q62),R62+'Max. ARC Revenue Calc'!$B$17,'Max. ARC Revenue Calc'!$B$15))</f>
        <v>0.5</v>
      </c>
      <c r="Z62" s="118">
        <f t="shared" si="9"/>
        <v>0</v>
      </c>
      <c r="AA62" s="10">
        <f>MIN(S62+'Max. ARC Revenue Calc'!$B$17,'Max. ARC Revenue Calc'!$B$15)</f>
        <v>0.5</v>
      </c>
      <c r="AB62" s="118">
        <f t="shared" si="10"/>
        <v>0</v>
      </c>
      <c r="AC62" s="10">
        <f>IF(('Max. ARC Revenue Calc'!$B$14-V62)&lt;0,0,MIN(('Max. ARC Revenue Calc'!$B$14-V62),W62+'Max. ARC Revenue Calc'!$B$18,'Max. ARC Revenue Calc'!$B$16))</f>
        <v>1</v>
      </c>
      <c r="AD62" s="45">
        <f t="shared" si="11"/>
        <v>0</v>
      </c>
    </row>
    <row r="63" spans="1:30" ht="9.75">
      <c r="A63" s="15" t="str">
        <f t="shared" si="6"/>
        <v>S3: Example 44</v>
      </c>
      <c r="B63" s="15" t="s">
        <v>82</v>
      </c>
      <c r="C63" s="4" t="s">
        <v>83</v>
      </c>
      <c r="D63" s="3" t="s">
        <v>133</v>
      </c>
      <c r="E63" s="71">
        <v>0</v>
      </c>
      <c r="F63" s="71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7"/>
        <v>0</v>
      </c>
      <c r="P63" s="46">
        <v>0</v>
      </c>
      <c r="Q63" s="46">
        <f t="shared" si="8"/>
        <v>0</v>
      </c>
      <c r="R63" s="46">
        <v>0</v>
      </c>
      <c r="S63" s="46">
        <v>0</v>
      </c>
      <c r="U63" s="71">
        <v>0</v>
      </c>
      <c r="V63" s="46">
        <v>0</v>
      </c>
      <c r="W63" s="46">
        <v>0</v>
      </c>
      <c r="Y63" s="10">
        <f>IF(('Max. ARC Revenue Calc'!$B$13-$Q63)&lt;0,0,MIN(('Max. ARC Revenue Calc'!$B$13-$Q63),R63+'Max. ARC Revenue Calc'!$B$17,'Max. ARC Revenue Calc'!$B$15))</f>
        <v>0.5</v>
      </c>
      <c r="Z63" s="118">
        <f t="shared" si="9"/>
        <v>0</v>
      </c>
      <c r="AA63" s="10">
        <f>MIN(S63+'Max. ARC Revenue Calc'!$B$17,'Max. ARC Revenue Calc'!$B$15)</f>
        <v>0.5</v>
      </c>
      <c r="AB63" s="118">
        <f t="shared" si="10"/>
        <v>0</v>
      </c>
      <c r="AC63" s="10">
        <f>IF(('Max. ARC Revenue Calc'!$B$14-V63)&lt;0,0,MIN(('Max. ARC Revenue Calc'!$B$14-V63),W63+'Max. ARC Revenue Calc'!$B$18,'Max. ARC Revenue Calc'!$B$16))</f>
        <v>1</v>
      </c>
      <c r="AD63" s="45">
        <f t="shared" si="11"/>
        <v>0</v>
      </c>
    </row>
    <row r="64" spans="21:29" ht="9.75">
      <c r="U64" s="71" t="s">
        <v>98</v>
      </c>
      <c r="Y64" s="10"/>
      <c r="Z64" s="118"/>
      <c r="AA64" s="10"/>
      <c r="AB64" s="118"/>
      <c r="AC64" s="10"/>
    </row>
    <row r="65" spans="4:29" ht="9.75">
      <c r="D65" s="3" t="s">
        <v>134</v>
      </c>
      <c r="U65" s="71" t="s">
        <v>98</v>
      </c>
      <c r="Y65" s="10"/>
      <c r="Z65" s="118"/>
      <c r="AA65" s="10"/>
      <c r="AB65" s="118"/>
      <c r="AC65" s="10"/>
    </row>
    <row r="66" spans="1:30" ht="9.75">
      <c r="A66" s="15" t="str">
        <f t="shared" si="6"/>
        <v>S3: Example 47</v>
      </c>
      <c r="B66" s="15" t="s">
        <v>82</v>
      </c>
      <c r="C66" s="4" t="s">
        <v>83</v>
      </c>
      <c r="D66" s="3" t="s">
        <v>135</v>
      </c>
      <c r="E66" s="71">
        <v>0</v>
      </c>
      <c r="F66" s="71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7"/>
        <v>0</v>
      </c>
      <c r="P66" s="46">
        <v>0</v>
      </c>
      <c r="Q66" s="46">
        <f t="shared" si="8"/>
        <v>0</v>
      </c>
      <c r="R66" s="46">
        <v>0</v>
      </c>
      <c r="S66" s="46">
        <v>0</v>
      </c>
      <c r="U66" s="71">
        <v>0</v>
      </c>
      <c r="V66" s="46">
        <v>0</v>
      </c>
      <c r="W66" s="46">
        <v>0</v>
      </c>
      <c r="Y66" s="10">
        <f>IF(('Max. ARC Revenue Calc'!$B$13-$Q66)&lt;0,0,MIN(('Max. ARC Revenue Calc'!$B$13-$Q66),R66+'Max. ARC Revenue Calc'!$B$17,'Max. ARC Revenue Calc'!$B$15))</f>
        <v>0.5</v>
      </c>
      <c r="Z66" s="118">
        <f t="shared" si="9"/>
        <v>0</v>
      </c>
      <c r="AA66" s="10">
        <f>MIN(S66+'Max. ARC Revenue Calc'!$B$17,'Max. ARC Revenue Calc'!$B$15)</f>
        <v>0.5</v>
      </c>
      <c r="AB66" s="118">
        <f t="shared" si="10"/>
        <v>0</v>
      </c>
      <c r="AC66" s="10">
        <f>IF(('Max. ARC Revenue Calc'!$B$14-V66)&lt;0,0,MIN(('Max. ARC Revenue Calc'!$B$14-V66),W66+'Max. ARC Revenue Calc'!$B$18,'Max. ARC Revenue Calc'!$B$16))</f>
        <v>1</v>
      </c>
      <c r="AD66" s="45">
        <f t="shared" si="11"/>
        <v>0</v>
      </c>
    </row>
    <row r="67" spans="1:30" ht="9.75">
      <c r="A67" s="15" t="str">
        <f t="shared" si="6"/>
        <v>S3: Example 48</v>
      </c>
      <c r="B67" s="15" t="s">
        <v>82</v>
      </c>
      <c r="C67" s="4" t="s">
        <v>83</v>
      </c>
      <c r="D67" s="3" t="s">
        <v>136</v>
      </c>
      <c r="E67" s="71">
        <v>0</v>
      </c>
      <c r="F67" s="71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7"/>
        <v>0</v>
      </c>
      <c r="P67" s="46">
        <v>0</v>
      </c>
      <c r="Q67" s="46">
        <f t="shared" si="8"/>
        <v>0</v>
      </c>
      <c r="R67" s="46">
        <v>0</v>
      </c>
      <c r="S67" s="46">
        <v>0</v>
      </c>
      <c r="U67" s="71">
        <v>0</v>
      </c>
      <c r="V67" s="46">
        <v>0</v>
      </c>
      <c r="W67" s="46">
        <v>0</v>
      </c>
      <c r="Y67" s="10">
        <f>IF(('Max. ARC Revenue Calc'!$B$13-$Q67)&lt;0,0,MIN(('Max. ARC Revenue Calc'!$B$13-$Q67),R67+'Max. ARC Revenue Calc'!$B$17,'Max. ARC Revenue Calc'!$B$15))</f>
        <v>0.5</v>
      </c>
      <c r="Z67" s="118">
        <f t="shared" si="9"/>
        <v>0</v>
      </c>
      <c r="AA67" s="10">
        <f>MIN(S67+'Max. ARC Revenue Calc'!$B$17,'Max. ARC Revenue Calc'!$B$15)</f>
        <v>0.5</v>
      </c>
      <c r="AB67" s="118">
        <f t="shared" si="10"/>
        <v>0</v>
      </c>
      <c r="AC67" s="10">
        <f>IF(('Max. ARC Revenue Calc'!$B$14-V67)&lt;0,0,MIN(('Max. ARC Revenue Calc'!$B$14-V67),W67+'Max. ARC Revenue Calc'!$B$18,'Max. ARC Revenue Calc'!$B$16))</f>
        <v>1</v>
      </c>
      <c r="AD67" s="45">
        <f t="shared" si="11"/>
        <v>0</v>
      </c>
    </row>
    <row r="68" spans="1:30" ht="9.75">
      <c r="A68" s="15" t="str">
        <f t="shared" si="6"/>
        <v>S3: Example 49</v>
      </c>
      <c r="B68" s="15" t="s">
        <v>82</v>
      </c>
      <c r="C68" s="4" t="s">
        <v>83</v>
      </c>
      <c r="D68" s="3" t="s">
        <v>137</v>
      </c>
      <c r="E68" s="71">
        <v>0</v>
      </c>
      <c r="F68" s="71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7"/>
        <v>0</v>
      </c>
      <c r="P68" s="46">
        <v>0</v>
      </c>
      <c r="Q68" s="46">
        <f t="shared" si="8"/>
        <v>0</v>
      </c>
      <c r="R68" s="46">
        <v>0</v>
      </c>
      <c r="S68" s="46">
        <v>0</v>
      </c>
      <c r="U68" s="71">
        <v>0</v>
      </c>
      <c r="V68" s="46">
        <v>0</v>
      </c>
      <c r="W68" s="46">
        <v>0</v>
      </c>
      <c r="Y68" s="10">
        <f>IF(('Max. ARC Revenue Calc'!$B$13-$Q68)&lt;0,0,MIN(('Max. ARC Revenue Calc'!$B$13-$Q68),R68+'Max. ARC Revenue Calc'!$B$17,'Max. ARC Revenue Calc'!$B$15))</f>
        <v>0.5</v>
      </c>
      <c r="Z68" s="118">
        <f t="shared" si="9"/>
        <v>0</v>
      </c>
      <c r="AA68" s="10">
        <f>MIN(S68+'Max. ARC Revenue Calc'!$B$17,'Max. ARC Revenue Calc'!$B$15)</f>
        <v>0.5</v>
      </c>
      <c r="AB68" s="118">
        <f t="shared" si="10"/>
        <v>0</v>
      </c>
      <c r="AC68" s="10">
        <f>IF(('Max. ARC Revenue Calc'!$B$14-V68)&lt;0,0,MIN(('Max. ARC Revenue Calc'!$B$14-V68),W68+'Max. ARC Revenue Calc'!$B$18,'Max. ARC Revenue Calc'!$B$16))</f>
        <v>1</v>
      </c>
      <c r="AD68" s="45">
        <f t="shared" si="11"/>
        <v>0</v>
      </c>
    </row>
    <row r="69" spans="1:30" ht="9.75">
      <c r="A69" s="15" t="str">
        <f t="shared" si="6"/>
        <v>S3: Example 50</v>
      </c>
      <c r="B69" s="15" t="s">
        <v>82</v>
      </c>
      <c r="C69" s="4" t="s">
        <v>83</v>
      </c>
      <c r="D69" s="3" t="s">
        <v>138</v>
      </c>
      <c r="E69" s="71">
        <v>0</v>
      </c>
      <c r="F69" s="71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7"/>
        <v>0</v>
      </c>
      <c r="P69" s="46">
        <v>0</v>
      </c>
      <c r="Q69" s="46">
        <f t="shared" si="8"/>
        <v>0</v>
      </c>
      <c r="R69" s="46">
        <v>0</v>
      </c>
      <c r="S69" s="46">
        <v>0</v>
      </c>
      <c r="U69" s="71">
        <v>0</v>
      </c>
      <c r="V69" s="46">
        <v>0</v>
      </c>
      <c r="W69" s="46">
        <v>0</v>
      </c>
      <c r="Y69" s="10">
        <f>IF(('Max. ARC Revenue Calc'!$B$13-$Q69)&lt;0,0,MIN(('Max. ARC Revenue Calc'!$B$13-$Q69),R69+'Max. ARC Revenue Calc'!$B$17,'Max. ARC Revenue Calc'!$B$15))</f>
        <v>0.5</v>
      </c>
      <c r="Z69" s="118">
        <f t="shared" si="9"/>
        <v>0</v>
      </c>
      <c r="AA69" s="10">
        <f>MIN(S69+'Max. ARC Revenue Calc'!$B$17,'Max. ARC Revenue Calc'!$B$15)</f>
        <v>0.5</v>
      </c>
      <c r="AB69" s="118">
        <f t="shared" si="10"/>
        <v>0</v>
      </c>
      <c r="AC69" s="10">
        <f>IF(('Max. ARC Revenue Calc'!$B$14-V69)&lt;0,0,MIN(('Max. ARC Revenue Calc'!$B$14-V69),W69+'Max. ARC Revenue Calc'!$B$18,'Max. ARC Revenue Calc'!$B$16))</f>
        <v>1</v>
      </c>
      <c r="AD69" s="45">
        <f t="shared" si="11"/>
        <v>0</v>
      </c>
    </row>
    <row r="70" spans="1:30" ht="9.75">
      <c r="A70" s="15" t="str">
        <f t="shared" si="6"/>
        <v>S3: Example 51</v>
      </c>
      <c r="B70" s="15" t="s">
        <v>82</v>
      </c>
      <c r="C70" s="4" t="s">
        <v>83</v>
      </c>
      <c r="D70" s="3" t="s">
        <v>139</v>
      </c>
      <c r="E70" s="71">
        <v>0</v>
      </c>
      <c r="F70" s="71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7"/>
        <v>0</v>
      </c>
      <c r="P70" s="46">
        <v>0</v>
      </c>
      <c r="Q70" s="46">
        <f t="shared" si="8"/>
        <v>0</v>
      </c>
      <c r="R70" s="46">
        <v>0</v>
      </c>
      <c r="S70" s="46">
        <v>0</v>
      </c>
      <c r="U70" s="71">
        <v>0</v>
      </c>
      <c r="V70" s="46">
        <v>0</v>
      </c>
      <c r="W70" s="46">
        <v>0</v>
      </c>
      <c r="Y70" s="10">
        <f>IF(('Max. ARC Revenue Calc'!$B$13-$Q70)&lt;0,0,MIN(('Max. ARC Revenue Calc'!$B$13-$Q70),R70+'Max. ARC Revenue Calc'!$B$17,'Max. ARC Revenue Calc'!$B$15))</f>
        <v>0.5</v>
      </c>
      <c r="Z70" s="118">
        <f t="shared" si="9"/>
        <v>0</v>
      </c>
      <c r="AA70" s="10">
        <f>MIN(S70+'Max. ARC Revenue Calc'!$B$17,'Max. ARC Revenue Calc'!$B$15)</f>
        <v>0.5</v>
      </c>
      <c r="AB70" s="118">
        <f t="shared" si="10"/>
        <v>0</v>
      </c>
      <c r="AC70" s="10">
        <f>IF(('Max. ARC Revenue Calc'!$B$14-V70)&lt;0,0,MIN(('Max. ARC Revenue Calc'!$B$14-V70),W70+'Max. ARC Revenue Calc'!$B$18,'Max. ARC Revenue Calc'!$B$16))</f>
        <v>1</v>
      </c>
      <c r="AD70" s="45">
        <f t="shared" si="11"/>
        <v>0</v>
      </c>
    </row>
    <row r="71" spans="1:30" ht="9.75">
      <c r="A71" s="15" t="str">
        <f t="shared" si="6"/>
        <v>S3: Example 52</v>
      </c>
      <c r="B71" s="15" t="s">
        <v>82</v>
      </c>
      <c r="C71" s="4" t="s">
        <v>83</v>
      </c>
      <c r="D71" s="3" t="s">
        <v>140</v>
      </c>
      <c r="E71" s="71">
        <v>0</v>
      </c>
      <c r="F71" s="71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7"/>
        <v>0</v>
      </c>
      <c r="P71" s="46">
        <v>0</v>
      </c>
      <c r="Q71" s="46">
        <f t="shared" si="8"/>
        <v>0</v>
      </c>
      <c r="R71" s="46">
        <v>0</v>
      </c>
      <c r="S71" s="46">
        <v>0</v>
      </c>
      <c r="U71" s="71">
        <v>0</v>
      </c>
      <c r="V71" s="46">
        <v>0</v>
      </c>
      <c r="W71" s="46">
        <v>0</v>
      </c>
      <c r="Y71" s="10">
        <f>IF(('Max. ARC Revenue Calc'!$B$13-$Q71)&lt;0,0,MIN(('Max. ARC Revenue Calc'!$B$13-$Q71),R71+'Max. ARC Revenue Calc'!$B$17,'Max. ARC Revenue Calc'!$B$15))</f>
        <v>0.5</v>
      </c>
      <c r="Z71" s="118">
        <f t="shared" si="9"/>
        <v>0</v>
      </c>
      <c r="AA71" s="10">
        <f>MIN(S71+'Max. ARC Revenue Calc'!$B$17,'Max. ARC Revenue Calc'!$B$15)</f>
        <v>0.5</v>
      </c>
      <c r="AB71" s="118">
        <f t="shared" si="10"/>
        <v>0</v>
      </c>
      <c r="AC71" s="10">
        <f>IF(('Max. ARC Revenue Calc'!$B$14-V71)&lt;0,0,MIN(('Max. ARC Revenue Calc'!$B$14-V71),W71+'Max. ARC Revenue Calc'!$B$18,'Max. ARC Revenue Calc'!$B$16))</f>
        <v>1</v>
      </c>
      <c r="AD71" s="45">
        <f t="shared" si="11"/>
        <v>0</v>
      </c>
    </row>
    <row r="72" spans="1:30" ht="9.75">
      <c r="A72" s="15" t="str">
        <f t="shared" si="6"/>
        <v>S3: Example 53</v>
      </c>
      <c r="B72" s="15" t="s">
        <v>82</v>
      </c>
      <c r="C72" s="4" t="s">
        <v>83</v>
      </c>
      <c r="D72" s="3" t="s">
        <v>141</v>
      </c>
      <c r="E72" s="71">
        <v>0</v>
      </c>
      <c r="F72" s="71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7"/>
        <v>0</v>
      </c>
      <c r="P72" s="46">
        <v>0</v>
      </c>
      <c r="Q72" s="46">
        <f t="shared" si="8"/>
        <v>0</v>
      </c>
      <c r="R72" s="46">
        <v>0</v>
      </c>
      <c r="S72" s="46">
        <v>0</v>
      </c>
      <c r="U72" s="71">
        <v>0</v>
      </c>
      <c r="V72" s="46">
        <v>0</v>
      </c>
      <c r="W72" s="46">
        <v>0</v>
      </c>
      <c r="Y72" s="10">
        <f>IF(('Max. ARC Revenue Calc'!$B$13-$Q72)&lt;0,0,MIN(('Max. ARC Revenue Calc'!$B$13-$Q72),R72+'Max. ARC Revenue Calc'!$B$17,'Max. ARC Revenue Calc'!$B$15))</f>
        <v>0.5</v>
      </c>
      <c r="Z72" s="118">
        <f t="shared" si="9"/>
        <v>0</v>
      </c>
      <c r="AA72" s="10">
        <f>MIN(S72+'Max. ARC Revenue Calc'!$B$17,'Max. ARC Revenue Calc'!$B$15)</f>
        <v>0.5</v>
      </c>
      <c r="AB72" s="118">
        <f t="shared" si="10"/>
        <v>0</v>
      </c>
      <c r="AC72" s="10">
        <f>IF(('Max. ARC Revenue Calc'!$B$14-V72)&lt;0,0,MIN(('Max. ARC Revenue Calc'!$B$14-V72),W72+'Max. ARC Revenue Calc'!$B$18,'Max. ARC Revenue Calc'!$B$16))</f>
        <v>1</v>
      </c>
      <c r="AD72" s="45">
        <f t="shared" si="11"/>
        <v>0</v>
      </c>
    </row>
    <row r="73" spans="1:30" ht="9.75">
      <c r="A73" s="15" t="str">
        <f t="shared" si="6"/>
        <v>S3: Example 54</v>
      </c>
      <c r="B73" s="15" t="s">
        <v>82</v>
      </c>
      <c r="C73" s="4" t="s">
        <v>83</v>
      </c>
      <c r="D73" s="3" t="s">
        <v>142</v>
      </c>
      <c r="E73" s="71">
        <v>0</v>
      </c>
      <c r="F73" s="71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7"/>
        <v>0</v>
      </c>
      <c r="P73" s="46">
        <v>0</v>
      </c>
      <c r="Q73" s="46">
        <f t="shared" si="8"/>
        <v>0</v>
      </c>
      <c r="R73" s="46">
        <v>0</v>
      </c>
      <c r="S73" s="46">
        <v>0</v>
      </c>
      <c r="U73" s="71">
        <v>0</v>
      </c>
      <c r="V73" s="46">
        <v>0</v>
      </c>
      <c r="W73" s="46">
        <v>0</v>
      </c>
      <c r="Y73" s="10">
        <f>IF(('Max. ARC Revenue Calc'!$B$13-$Q73)&lt;0,0,MIN(('Max. ARC Revenue Calc'!$B$13-$Q73),R73+'Max. ARC Revenue Calc'!$B$17,'Max. ARC Revenue Calc'!$B$15))</f>
        <v>0.5</v>
      </c>
      <c r="Z73" s="118">
        <f t="shared" si="9"/>
        <v>0</v>
      </c>
      <c r="AA73" s="10">
        <f>MIN(S73+'Max. ARC Revenue Calc'!$B$17,'Max. ARC Revenue Calc'!$B$15)</f>
        <v>0.5</v>
      </c>
      <c r="AB73" s="118">
        <f t="shared" si="10"/>
        <v>0</v>
      </c>
      <c r="AC73" s="10">
        <f>IF(('Max. ARC Revenue Calc'!$B$14-V73)&lt;0,0,MIN(('Max. ARC Revenue Calc'!$B$14-V73),W73+'Max. ARC Revenue Calc'!$B$18,'Max. ARC Revenue Calc'!$B$16))</f>
        <v>1</v>
      </c>
      <c r="AD73" s="45">
        <f t="shared" si="11"/>
        <v>0</v>
      </c>
    </row>
    <row r="74" spans="1:30" ht="9.75">
      <c r="A74" s="15" t="str">
        <f t="shared" si="6"/>
        <v>S3: Example 55</v>
      </c>
      <c r="B74" s="15" t="s">
        <v>82</v>
      </c>
      <c r="C74" s="4" t="s">
        <v>83</v>
      </c>
      <c r="D74" s="3" t="s">
        <v>143</v>
      </c>
      <c r="E74" s="71">
        <v>0</v>
      </c>
      <c r="F74" s="71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7"/>
        <v>0</v>
      </c>
      <c r="P74" s="46">
        <v>0</v>
      </c>
      <c r="Q74" s="46">
        <f t="shared" si="8"/>
        <v>0</v>
      </c>
      <c r="R74" s="46">
        <v>0</v>
      </c>
      <c r="S74" s="46">
        <v>0</v>
      </c>
      <c r="U74" s="71">
        <v>0</v>
      </c>
      <c r="V74" s="46">
        <v>0</v>
      </c>
      <c r="W74" s="46">
        <v>0</v>
      </c>
      <c r="Y74" s="10">
        <f>IF(('Max. ARC Revenue Calc'!$B$13-$Q74)&lt;0,0,MIN(('Max. ARC Revenue Calc'!$B$13-$Q74),R74+'Max. ARC Revenue Calc'!$B$17,'Max. ARC Revenue Calc'!$B$15))</f>
        <v>0.5</v>
      </c>
      <c r="Z74" s="118">
        <f t="shared" si="9"/>
        <v>0</v>
      </c>
      <c r="AA74" s="10">
        <f>MIN(S74+'Max. ARC Revenue Calc'!$B$17,'Max. ARC Revenue Calc'!$B$15)</f>
        <v>0.5</v>
      </c>
      <c r="AB74" s="118">
        <f t="shared" si="10"/>
        <v>0</v>
      </c>
      <c r="AC74" s="10">
        <f>IF(('Max. ARC Revenue Calc'!$B$14-V74)&lt;0,0,MIN(('Max. ARC Revenue Calc'!$B$14-V74),W74+'Max. ARC Revenue Calc'!$B$18,'Max. ARC Revenue Calc'!$B$16))</f>
        <v>1</v>
      </c>
      <c r="AD74" s="45">
        <f t="shared" si="11"/>
        <v>0</v>
      </c>
    </row>
    <row r="75" spans="1:30" ht="9.75">
      <c r="A75" s="15" t="str">
        <f t="shared" si="6"/>
        <v>S3: Example 56</v>
      </c>
      <c r="B75" s="15" t="s">
        <v>82</v>
      </c>
      <c r="C75" s="4" t="s">
        <v>83</v>
      </c>
      <c r="D75" s="3" t="s">
        <v>144</v>
      </c>
      <c r="E75" s="71">
        <v>0</v>
      </c>
      <c r="F75" s="71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7"/>
        <v>0</v>
      </c>
      <c r="P75" s="46">
        <v>0</v>
      </c>
      <c r="Q75" s="46">
        <f t="shared" si="8"/>
        <v>0</v>
      </c>
      <c r="R75" s="46">
        <v>0</v>
      </c>
      <c r="S75" s="46">
        <v>0</v>
      </c>
      <c r="U75" s="71">
        <v>0</v>
      </c>
      <c r="V75" s="46">
        <v>0</v>
      </c>
      <c r="W75" s="46">
        <v>0</v>
      </c>
      <c r="Y75" s="10">
        <f>IF(('Max. ARC Revenue Calc'!$B$13-$Q75)&lt;0,0,MIN(('Max. ARC Revenue Calc'!$B$13-$Q75),R75+'Max. ARC Revenue Calc'!$B$17,'Max. ARC Revenue Calc'!$B$15))</f>
        <v>0.5</v>
      </c>
      <c r="Z75" s="118">
        <f t="shared" si="9"/>
        <v>0</v>
      </c>
      <c r="AA75" s="10">
        <f>MIN(S75+'Max. ARC Revenue Calc'!$B$17,'Max. ARC Revenue Calc'!$B$15)</f>
        <v>0.5</v>
      </c>
      <c r="AB75" s="118">
        <f t="shared" si="10"/>
        <v>0</v>
      </c>
      <c r="AC75" s="10">
        <f>IF(('Max. ARC Revenue Calc'!$B$14-V75)&lt;0,0,MIN(('Max. ARC Revenue Calc'!$B$14-V75),W75+'Max. ARC Revenue Calc'!$B$18,'Max. ARC Revenue Calc'!$B$16))</f>
        <v>1</v>
      </c>
      <c r="AD75" s="45">
        <f t="shared" si="11"/>
        <v>0</v>
      </c>
    </row>
    <row r="76" spans="1:30" ht="9.75">
      <c r="A76" s="15" t="str">
        <f t="shared" si="6"/>
        <v>S3: Example 57</v>
      </c>
      <c r="B76" s="15" t="s">
        <v>82</v>
      </c>
      <c r="C76" s="4" t="s">
        <v>83</v>
      </c>
      <c r="D76" s="3" t="s">
        <v>145</v>
      </c>
      <c r="E76" s="71">
        <v>0</v>
      </c>
      <c r="F76" s="71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7"/>
        <v>0</v>
      </c>
      <c r="P76" s="46">
        <v>0</v>
      </c>
      <c r="Q76" s="46">
        <f t="shared" si="8"/>
        <v>0</v>
      </c>
      <c r="R76" s="46">
        <v>0</v>
      </c>
      <c r="S76" s="46">
        <v>0</v>
      </c>
      <c r="U76" s="71">
        <v>0</v>
      </c>
      <c r="V76" s="46">
        <v>0</v>
      </c>
      <c r="W76" s="46">
        <v>0</v>
      </c>
      <c r="Y76" s="10">
        <f>IF(('Max. ARC Revenue Calc'!$B$13-$Q76)&lt;0,0,MIN(('Max. ARC Revenue Calc'!$B$13-$Q76),R76+'Max. ARC Revenue Calc'!$B$17,'Max. ARC Revenue Calc'!$B$15))</f>
        <v>0.5</v>
      </c>
      <c r="Z76" s="118">
        <f t="shared" si="9"/>
        <v>0</v>
      </c>
      <c r="AA76" s="10">
        <f>MIN(S76+'Max. ARC Revenue Calc'!$B$17,'Max. ARC Revenue Calc'!$B$15)</f>
        <v>0.5</v>
      </c>
      <c r="AB76" s="118">
        <f t="shared" si="10"/>
        <v>0</v>
      </c>
      <c r="AC76" s="10">
        <f>IF(('Max. ARC Revenue Calc'!$B$14-V76)&lt;0,0,MIN(('Max. ARC Revenue Calc'!$B$14-V76),W76+'Max. ARC Revenue Calc'!$B$18,'Max. ARC Revenue Calc'!$B$16))</f>
        <v>1</v>
      </c>
      <c r="AD76" s="45">
        <f t="shared" si="11"/>
        <v>0</v>
      </c>
    </row>
    <row r="77" spans="1:30" ht="9.75">
      <c r="A77" s="15" t="str">
        <f t="shared" si="6"/>
        <v>S3: Example 58</v>
      </c>
      <c r="B77" s="15" t="s">
        <v>82</v>
      </c>
      <c r="C77" s="4" t="s">
        <v>83</v>
      </c>
      <c r="D77" s="3" t="s">
        <v>146</v>
      </c>
      <c r="E77" s="71">
        <v>0</v>
      </c>
      <c r="F77" s="71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7"/>
        <v>0</v>
      </c>
      <c r="P77" s="46">
        <v>0</v>
      </c>
      <c r="Q77" s="46">
        <f t="shared" si="8"/>
        <v>0</v>
      </c>
      <c r="R77" s="46">
        <v>0</v>
      </c>
      <c r="S77" s="46">
        <v>0</v>
      </c>
      <c r="U77" s="71">
        <v>0</v>
      </c>
      <c r="V77" s="46">
        <v>0</v>
      </c>
      <c r="W77" s="46">
        <v>0</v>
      </c>
      <c r="Y77" s="10">
        <f>IF(('Max. ARC Revenue Calc'!$B$13-$Q77)&lt;0,0,MIN(('Max. ARC Revenue Calc'!$B$13-$Q77),R77+'Max. ARC Revenue Calc'!$B$17,'Max. ARC Revenue Calc'!$B$15))</f>
        <v>0.5</v>
      </c>
      <c r="Z77" s="118">
        <f t="shared" si="9"/>
        <v>0</v>
      </c>
      <c r="AA77" s="10">
        <f>MIN(S77+'Max. ARC Revenue Calc'!$B$17,'Max. ARC Revenue Calc'!$B$15)</f>
        <v>0.5</v>
      </c>
      <c r="AB77" s="118">
        <f t="shared" si="10"/>
        <v>0</v>
      </c>
      <c r="AC77" s="10">
        <f>IF(('Max. ARC Revenue Calc'!$B$14-V77)&lt;0,0,MIN(('Max. ARC Revenue Calc'!$B$14-V77),W77+'Max. ARC Revenue Calc'!$B$18,'Max. ARC Revenue Calc'!$B$16))</f>
        <v>1</v>
      </c>
      <c r="AD77" s="45">
        <f t="shared" si="11"/>
        <v>0</v>
      </c>
    </row>
    <row r="78" spans="1:30" ht="9.75">
      <c r="A78" s="15" t="str">
        <f t="shared" si="6"/>
        <v>S3: Example 59</v>
      </c>
      <c r="B78" s="15" t="s">
        <v>82</v>
      </c>
      <c r="C78" s="4" t="s">
        <v>83</v>
      </c>
      <c r="D78" s="3" t="s">
        <v>147</v>
      </c>
      <c r="E78" s="71">
        <v>0</v>
      </c>
      <c r="F78" s="71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7"/>
        <v>0</v>
      </c>
      <c r="P78" s="46">
        <v>0</v>
      </c>
      <c r="Q78" s="46">
        <f t="shared" si="8"/>
        <v>0</v>
      </c>
      <c r="R78" s="46">
        <v>0</v>
      </c>
      <c r="S78" s="46">
        <v>0</v>
      </c>
      <c r="U78" s="71">
        <v>0</v>
      </c>
      <c r="V78" s="46">
        <v>0</v>
      </c>
      <c r="W78" s="46">
        <v>0</v>
      </c>
      <c r="Y78" s="10">
        <f>IF(('Max. ARC Revenue Calc'!$B$13-$Q78)&lt;0,0,MIN(('Max. ARC Revenue Calc'!$B$13-$Q78),R78+'Max. ARC Revenue Calc'!$B$17,'Max. ARC Revenue Calc'!$B$15))</f>
        <v>0.5</v>
      </c>
      <c r="Z78" s="118">
        <f t="shared" si="9"/>
        <v>0</v>
      </c>
      <c r="AA78" s="10">
        <f>MIN(S78+'Max. ARC Revenue Calc'!$B$17,'Max. ARC Revenue Calc'!$B$15)</f>
        <v>0.5</v>
      </c>
      <c r="AB78" s="118">
        <f t="shared" si="10"/>
        <v>0</v>
      </c>
      <c r="AC78" s="10">
        <f>IF(('Max. ARC Revenue Calc'!$B$14-V78)&lt;0,0,MIN(('Max. ARC Revenue Calc'!$B$14-V78),W78+'Max. ARC Revenue Calc'!$B$18,'Max. ARC Revenue Calc'!$B$16))</f>
        <v>1</v>
      </c>
      <c r="AD78" s="45">
        <f t="shared" si="11"/>
        <v>0</v>
      </c>
    </row>
    <row r="79" spans="1:30" ht="9.75">
      <c r="A79" s="15" t="str">
        <f t="shared" si="6"/>
        <v>S3: Example 60</v>
      </c>
      <c r="B79" s="15" t="s">
        <v>82</v>
      </c>
      <c r="C79" s="4" t="s">
        <v>83</v>
      </c>
      <c r="D79" s="3" t="s">
        <v>148</v>
      </c>
      <c r="E79" s="71">
        <v>0</v>
      </c>
      <c r="F79" s="71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0</v>
      </c>
      <c r="P79" s="46">
        <v>0</v>
      </c>
      <c r="Q79" s="46">
        <f t="shared" si="8"/>
        <v>0</v>
      </c>
      <c r="R79" s="46">
        <v>0</v>
      </c>
      <c r="S79" s="46">
        <v>0</v>
      </c>
      <c r="U79" s="71">
        <v>0</v>
      </c>
      <c r="V79" s="46">
        <v>0</v>
      </c>
      <c r="W79" s="46">
        <v>0</v>
      </c>
      <c r="Y79" s="10">
        <f>IF(('Max. ARC Revenue Calc'!$B$13-$Q79)&lt;0,0,MIN(('Max. ARC Revenue Calc'!$B$13-$Q79),R79+'Max. ARC Revenue Calc'!$B$17,'Max. ARC Revenue Calc'!$B$15))</f>
        <v>0.5</v>
      </c>
      <c r="Z79" s="118">
        <f t="shared" si="9"/>
        <v>0</v>
      </c>
      <c r="AA79" s="10">
        <f>MIN(S79+'Max. ARC Revenue Calc'!$B$17,'Max. ARC Revenue Calc'!$B$15)</f>
        <v>0.5</v>
      </c>
      <c r="AB79" s="118">
        <f t="shared" si="10"/>
        <v>0</v>
      </c>
      <c r="AC79" s="10">
        <f>IF(('Max. ARC Revenue Calc'!$B$14-V79)&lt;0,0,MIN(('Max. ARC Revenue Calc'!$B$14-V79),W79+'Max. ARC Revenue Calc'!$B$18,'Max. ARC Revenue Calc'!$B$16))</f>
        <v>1</v>
      </c>
      <c r="AD79" s="45">
        <f t="shared" si="11"/>
        <v>0</v>
      </c>
    </row>
    <row r="80" spans="1:30" ht="9.75">
      <c r="A80" s="15" t="str">
        <f t="shared" si="6"/>
        <v>S3: Example 61</v>
      </c>
      <c r="B80" s="15" t="s">
        <v>82</v>
      </c>
      <c r="C80" s="4" t="s">
        <v>83</v>
      </c>
      <c r="D80" s="3" t="s">
        <v>149</v>
      </c>
      <c r="E80" s="71">
        <v>0</v>
      </c>
      <c r="F80" s="71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0</v>
      </c>
      <c r="P80" s="46">
        <v>0</v>
      </c>
      <c r="Q80" s="46">
        <f t="shared" si="8"/>
        <v>0</v>
      </c>
      <c r="R80" s="46">
        <v>0</v>
      </c>
      <c r="S80" s="46">
        <v>0</v>
      </c>
      <c r="U80" s="71">
        <v>0</v>
      </c>
      <c r="V80" s="46">
        <v>0</v>
      </c>
      <c r="W80" s="46">
        <v>0</v>
      </c>
      <c r="Y80" s="10">
        <f>IF(('Max. ARC Revenue Calc'!$B$13-$Q80)&lt;0,0,MIN(('Max. ARC Revenue Calc'!$B$13-$Q80),R80+'Max. ARC Revenue Calc'!$B$17,'Max. ARC Revenue Calc'!$B$15))</f>
        <v>0.5</v>
      </c>
      <c r="Z80" s="118">
        <f t="shared" si="9"/>
        <v>0</v>
      </c>
      <c r="AA80" s="10">
        <f>MIN(S80+'Max. ARC Revenue Calc'!$B$17,'Max. ARC Revenue Calc'!$B$15)</f>
        <v>0.5</v>
      </c>
      <c r="AB80" s="118">
        <f t="shared" si="10"/>
        <v>0</v>
      </c>
      <c r="AC80" s="10">
        <f>IF(('Max. ARC Revenue Calc'!$B$14-V80)&lt;0,0,MIN(('Max. ARC Revenue Calc'!$B$14-V80),W80+'Max. ARC Revenue Calc'!$B$18,'Max. ARC Revenue Calc'!$B$16))</f>
        <v>1</v>
      </c>
      <c r="AD80" s="45">
        <f t="shared" si="11"/>
        <v>0</v>
      </c>
    </row>
    <row r="81" spans="1:30" ht="9.75">
      <c r="A81" s="15" t="str">
        <f t="shared" si="6"/>
        <v>S3: Example 62</v>
      </c>
      <c r="B81" s="15" t="s">
        <v>82</v>
      </c>
      <c r="C81" s="4" t="s">
        <v>83</v>
      </c>
      <c r="D81" s="3" t="s">
        <v>150</v>
      </c>
      <c r="E81" s="71">
        <v>0</v>
      </c>
      <c r="F81" s="71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0</v>
      </c>
      <c r="P81" s="46">
        <v>0</v>
      </c>
      <c r="Q81" s="46">
        <f t="shared" si="8"/>
        <v>0</v>
      </c>
      <c r="R81" s="46">
        <v>0</v>
      </c>
      <c r="S81" s="46">
        <v>0</v>
      </c>
      <c r="U81" s="71">
        <v>0</v>
      </c>
      <c r="V81" s="46">
        <v>0</v>
      </c>
      <c r="W81" s="46">
        <v>0</v>
      </c>
      <c r="Y81" s="10">
        <f>IF(('Max. ARC Revenue Calc'!$B$13-$Q81)&lt;0,0,MIN(('Max. ARC Revenue Calc'!$B$13-$Q81),R81+'Max. ARC Revenue Calc'!$B$17,'Max. ARC Revenue Calc'!$B$15))</f>
        <v>0.5</v>
      </c>
      <c r="Z81" s="118">
        <f t="shared" si="9"/>
        <v>0</v>
      </c>
      <c r="AA81" s="10">
        <f>MIN(S81+'Max. ARC Revenue Calc'!$B$17,'Max. ARC Revenue Calc'!$B$15)</f>
        <v>0.5</v>
      </c>
      <c r="AB81" s="118">
        <f t="shared" si="10"/>
        <v>0</v>
      </c>
      <c r="AC81" s="10">
        <f>IF(('Max. ARC Revenue Calc'!$B$14-V81)&lt;0,0,MIN(('Max. ARC Revenue Calc'!$B$14-V81),W81+'Max. ARC Revenue Calc'!$B$18,'Max. ARC Revenue Calc'!$B$16))</f>
        <v>1</v>
      </c>
      <c r="AD81" s="45">
        <f t="shared" si="11"/>
        <v>0</v>
      </c>
    </row>
    <row r="82" spans="1:30" ht="9.75">
      <c r="A82" s="15" t="str">
        <f t="shared" si="6"/>
        <v>S3: Example 63</v>
      </c>
      <c r="B82" s="15" t="s">
        <v>82</v>
      </c>
      <c r="C82" s="4" t="s">
        <v>83</v>
      </c>
      <c r="D82" s="3" t="s">
        <v>151</v>
      </c>
      <c r="E82" s="71">
        <v>0</v>
      </c>
      <c r="F82" s="71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0</v>
      </c>
      <c r="P82" s="46">
        <v>0</v>
      </c>
      <c r="Q82" s="46">
        <f t="shared" si="8"/>
        <v>0</v>
      </c>
      <c r="R82" s="46">
        <v>0</v>
      </c>
      <c r="S82" s="46">
        <v>0</v>
      </c>
      <c r="U82" s="71">
        <v>0</v>
      </c>
      <c r="V82" s="46">
        <v>0</v>
      </c>
      <c r="W82" s="46">
        <v>0</v>
      </c>
      <c r="Y82" s="10">
        <f>IF(('Max. ARC Revenue Calc'!$B$13-$Q82)&lt;0,0,MIN(('Max. ARC Revenue Calc'!$B$13-$Q82),R82+'Max. ARC Revenue Calc'!$B$17,'Max. ARC Revenue Calc'!$B$15))</f>
        <v>0.5</v>
      </c>
      <c r="Z82" s="118">
        <f t="shared" si="9"/>
        <v>0</v>
      </c>
      <c r="AA82" s="10">
        <f>MIN(S82+'Max. ARC Revenue Calc'!$B$17,'Max. ARC Revenue Calc'!$B$15)</f>
        <v>0.5</v>
      </c>
      <c r="AB82" s="118">
        <f t="shared" si="10"/>
        <v>0</v>
      </c>
      <c r="AC82" s="10">
        <f>IF(('Max. ARC Revenue Calc'!$B$14-V82)&lt;0,0,MIN(('Max. ARC Revenue Calc'!$B$14-V82),W82+'Max. ARC Revenue Calc'!$B$18,'Max. ARC Revenue Calc'!$B$16))</f>
        <v>1</v>
      </c>
      <c r="AD82" s="45">
        <f t="shared" si="11"/>
        <v>0</v>
      </c>
    </row>
    <row r="83" spans="1:30" ht="9.75">
      <c r="A83" s="15" t="str">
        <f t="shared" si="6"/>
        <v>S3: Example 64</v>
      </c>
      <c r="B83" s="15" t="s">
        <v>82</v>
      </c>
      <c r="C83" s="4" t="s">
        <v>83</v>
      </c>
      <c r="D83" s="3" t="s">
        <v>152</v>
      </c>
      <c r="E83" s="71">
        <v>0</v>
      </c>
      <c r="F83" s="71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0</v>
      </c>
      <c r="P83" s="46">
        <v>0</v>
      </c>
      <c r="Q83" s="46">
        <f t="shared" si="8"/>
        <v>0</v>
      </c>
      <c r="R83" s="46">
        <v>0</v>
      </c>
      <c r="S83" s="46">
        <v>0</v>
      </c>
      <c r="U83" s="71">
        <v>0</v>
      </c>
      <c r="V83" s="46">
        <v>0</v>
      </c>
      <c r="W83" s="46">
        <v>0</v>
      </c>
      <c r="Y83" s="10">
        <f>IF(('Max. ARC Revenue Calc'!$B$13-$Q83)&lt;0,0,MIN(('Max. ARC Revenue Calc'!$B$13-$Q83),R83+'Max. ARC Revenue Calc'!$B$17,'Max. ARC Revenue Calc'!$B$15))</f>
        <v>0.5</v>
      </c>
      <c r="Z83" s="118">
        <f t="shared" si="9"/>
        <v>0</v>
      </c>
      <c r="AA83" s="10">
        <f>MIN(S83+'Max. ARC Revenue Calc'!$B$17,'Max. ARC Revenue Calc'!$B$15)</f>
        <v>0.5</v>
      </c>
      <c r="AB83" s="118">
        <f t="shared" si="10"/>
        <v>0</v>
      </c>
      <c r="AC83" s="10">
        <f>IF(('Max. ARC Revenue Calc'!$B$14-V83)&lt;0,0,MIN(('Max. ARC Revenue Calc'!$B$14-V83),W83+'Max. ARC Revenue Calc'!$B$18,'Max. ARC Revenue Calc'!$B$16))</f>
        <v>1</v>
      </c>
      <c r="AD83" s="45">
        <f t="shared" si="11"/>
        <v>0</v>
      </c>
    </row>
    <row r="84" spans="1:30" ht="9.75">
      <c r="A84" s="15" t="str">
        <f t="shared" si="6"/>
        <v>S3: Example 65</v>
      </c>
      <c r="B84" s="15" t="s">
        <v>82</v>
      </c>
      <c r="C84" s="4" t="s">
        <v>83</v>
      </c>
      <c r="D84" s="3" t="s">
        <v>153</v>
      </c>
      <c r="E84" s="71">
        <v>0</v>
      </c>
      <c r="F84" s="71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0</v>
      </c>
      <c r="P84" s="46">
        <v>0</v>
      </c>
      <c r="Q84" s="46">
        <f t="shared" si="8"/>
        <v>0</v>
      </c>
      <c r="R84" s="46">
        <v>0</v>
      </c>
      <c r="S84" s="46">
        <v>0</v>
      </c>
      <c r="U84" s="71">
        <v>0</v>
      </c>
      <c r="V84" s="46">
        <v>0</v>
      </c>
      <c r="W84" s="46">
        <v>0</v>
      </c>
      <c r="Y84" s="10">
        <f>IF(('Max. ARC Revenue Calc'!$B$13-$Q84)&lt;0,0,MIN(('Max. ARC Revenue Calc'!$B$13-$Q84),R84+'Max. ARC Revenue Calc'!$B$17,'Max. ARC Revenue Calc'!$B$15))</f>
        <v>0.5</v>
      </c>
      <c r="Z84" s="118">
        <f t="shared" si="9"/>
        <v>0</v>
      </c>
      <c r="AA84" s="10">
        <f>MIN(S84+'Max. ARC Revenue Calc'!$B$17,'Max. ARC Revenue Calc'!$B$15)</f>
        <v>0.5</v>
      </c>
      <c r="AB84" s="118">
        <f t="shared" si="10"/>
        <v>0</v>
      </c>
      <c r="AC84" s="10">
        <f>IF(('Max. ARC Revenue Calc'!$B$14-V84)&lt;0,0,MIN(('Max. ARC Revenue Calc'!$B$14-V84),W84+'Max. ARC Revenue Calc'!$B$18,'Max. ARC Revenue Calc'!$B$16))</f>
        <v>1</v>
      </c>
      <c r="AD84" s="45">
        <f t="shared" si="11"/>
        <v>0</v>
      </c>
    </row>
    <row r="85" spans="1:30" ht="9.75">
      <c r="A85" s="15" t="str">
        <f t="shared" si="6"/>
        <v>S3: Example 66</v>
      </c>
      <c r="B85" s="15" t="s">
        <v>82</v>
      </c>
      <c r="C85" s="4" t="s">
        <v>83</v>
      </c>
      <c r="D85" s="3" t="s">
        <v>154</v>
      </c>
      <c r="E85" s="71">
        <v>0</v>
      </c>
      <c r="F85" s="71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0</v>
      </c>
      <c r="P85" s="46">
        <v>0</v>
      </c>
      <c r="Q85" s="46">
        <f t="shared" si="8"/>
        <v>0</v>
      </c>
      <c r="R85" s="46">
        <v>0</v>
      </c>
      <c r="S85" s="46">
        <v>0</v>
      </c>
      <c r="U85" s="71">
        <v>0</v>
      </c>
      <c r="V85" s="46">
        <v>0</v>
      </c>
      <c r="W85" s="46">
        <v>0</v>
      </c>
      <c r="Y85" s="10">
        <f>IF(('Max. ARC Revenue Calc'!$B$13-$Q85)&lt;0,0,MIN(('Max. ARC Revenue Calc'!$B$13-$Q85),R85+'Max. ARC Revenue Calc'!$B$17,'Max. ARC Revenue Calc'!$B$15))</f>
        <v>0.5</v>
      </c>
      <c r="Z85" s="118">
        <f t="shared" si="9"/>
        <v>0</v>
      </c>
      <c r="AA85" s="10">
        <f>MIN(S85+'Max. ARC Revenue Calc'!$B$17,'Max. ARC Revenue Calc'!$B$15)</f>
        <v>0.5</v>
      </c>
      <c r="AB85" s="118">
        <f t="shared" si="10"/>
        <v>0</v>
      </c>
      <c r="AC85" s="10">
        <f>IF(('Max. ARC Revenue Calc'!$B$14-V85)&lt;0,0,MIN(('Max. ARC Revenue Calc'!$B$14-V85),W85+'Max. ARC Revenue Calc'!$B$18,'Max. ARC Revenue Calc'!$B$16))</f>
        <v>1</v>
      </c>
      <c r="AD85" s="45">
        <f t="shared" si="11"/>
        <v>0</v>
      </c>
    </row>
    <row r="86" spans="1:30" ht="9.75">
      <c r="A86" s="15" t="str">
        <f t="shared" si="6"/>
        <v>S3: Example 67</v>
      </c>
      <c r="B86" s="15" t="s">
        <v>82</v>
      </c>
      <c r="C86" s="4" t="s">
        <v>83</v>
      </c>
      <c r="D86" s="3" t="s">
        <v>155</v>
      </c>
      <c r="E86" s="71">
        <v>0</v>
      </c>
      <c r="F86" s="71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7"/>
        <v>0</v>
      </c>
      <c r="P86" s="46">
        <v>0</v>
      </c>
      <c r="Q86" s="46">
        <f t="shared" si="8"/>
        <v>0</v>
      </c>
      <c r="R86" s="46">
        <v>0</v>
      </c>
      <c r="S86" s="46">
        <v>0</v>
      </c>
      <c r="U86" s="71">
        <v>0</v>
      </c>
      <c r="V86" s="46">
        <v>0</v>
      </c>
      <c r="W86" s="46">
        <v>0</v>
      </c>
      <c r="Y86" s="10">
        <f>IF(('Max. ARC Revenue Calc'!$B$13-$Q86)&lt;0,0,MIN(('Max. ARC Revenue Calc'!$B$13-$Q86),R86+'Max. ARC Revenue Calc'!$B$17,'Max. ARC Revenue Calc'!$B$15))</f>
        <v>0.5</v>
      </c>
      <c r="Z86" s="118">
        <f t="shared" si="9"/>
        <v>0</v>
      </c>
      <c r="AA86" s="10">
        <f>MIN(S86+'Max. ARC Revenue Calc'!$B$17,'Max. ARC Revenue Calc'!$B$15)</f>
        <v>0.5</v>
      </c>
      <c r="AB86" s="118">
        <f t="shared" si="10"/>
        <v>0</v>
      </c>
      <c r="AC86" s="10">
        <f>IF(('Max. ARC Revenue Calc'!$B$14-V86)&lt;0,0,MIN(('Max. ARC Revenue Calc'!$B$14-V86),W86+'Max. ARC Revenue Calc'!$B$18,'Max. ARC Revenue Calc'!$B$16))</f>
        <v>1</v>
      </c>
      <c r="AD86" s="45">
        <f t="shared" si="11"/>
        <v>0</v>
      </c>
    </row>
    <row r="87" spans="1:30" ht="9.75">
      <c r="A87" s="15" t="str">
        <f t="shared" si="6"/>
        <v>S3: Example 68</v>
      </c>
      <c r="B87" s="15" t="s">
        <v>82</v>
      </c>
      <c r="C87" s="4" t="s">
        <v>83</v>
      </c>
      <c r="D87" s="3" t="s">
        <v>156</v>
      </c>
      <c r="E87" s="71">
        <v>0</v>
      </c>
      <c r="F87" s="71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7"/>
        <v>0</v>
      </c>
      <c r="P87" s="46">
        <v>0</v>
      </c>
      <c r="Q87" s="46">
        <f t="shared" si="8"/>
        <v>0</v>
      </c>
      <c r="R87" s="46">
        <v>0</v>
      </c>
      <c r="S87" s="46">
        <v>0</v>
      </c>
      <c r="U87" s="71">
        <v>0</v>
      </c>
      <c r="V87" s="46">
        <v>0</v>
      </c>
      <c r="W87" s="46">
        <v>0</v>
      </c>
      <c r="Y87" s="10">
        <f>IF(('Max. ARC Revenue Calc'!$B$13-$Q87)&lt;0,0,MIN(('Max. ARC Revenue Calc'!$B$13-$Q87),R87+'Max. ARC Revenue Calc'!$B$17,'Max. ARC Revenue Calc'!$B$15))</f>
        <v>0.5</v>
      </c>
      <c r="Z87" s="118">
        <f t="shared" si="9"/>
        <v>0</v>
      </c>
      <c r="AA87" s="10">
        <f>MIN(S87+'Max. ARC Revenue Calc'!$B$17,'Max. ARC Revenue Calc'!$B$15)</f>
        <v>0.5</v>
      </c>
      <c r="AB87" s="118">
        <f t="shared" si="10"/>
        <v>0</v>
      </c>
      <c r="AC87" s="10">
        <f>IF(('Max. ARC Revenue Calc'!$B$14-V87)&lt;0,0,MIN(('Max. ARC Revenue Calc'!$B$14-V87),W87+'Max. ARC Revenue Calc'!$B$18,'Max. ARC Revenue Calc'!$B$16))</f>
        <v>1</v>
      </c>
      <c r="AD87" s="45">
        <f t="shared" si="11"/>
        <v>0</v>
      </c>
    </row>
    <row r="88" spans="1:30" ht="9.75">
      <c r="A88" s="15" t="str">
        <f t="shared" si="6"/>
        <v>S3: Example 69</v>
      </c>
      <c r="B88" s="15" t="s">
        <v>82</v>
      </c>
      <c r="C88" s="4" t="s">
        <v>83</v>
      </c>
      <c r="D88" s="3" t="s">
        <v>157</v>
      </c>
      <c r="E88" s="71">
        <v>0</v>
      </c>
      <c r="F88" s="71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7"/>
        <v>0</v>
      </c>
      <c r="P88" s="46">
        <v>0</v>
      </c>
      <c r="Q88" s="46">
        <f t="shared" si="8"/>
        <v>0</v>
      </c>
      <c r="R88" s="46">
        <v>0</v>
      </c>
      <c r="S88" s="46">
        <v>0</v>
      </c>
      <c r="U88" s="71">
        <v>0</v>
      </c>
      <c r="V88" s="46">
        <v>0</v>
      </c>
      <c r="W88" s="46">
        <v>0</v>
      </c>
      <c r="Y88" s="10">
        <f>IF(('Max. ARC Revenue Calc'!$B$13-$Q88)&lt;0,0,MIN(('Max. ARC Revenue Calc'!$B$13-$Q88),R88+'Max. ARC Revenue Calc'!$B$17,'Max. ARC Revenue Calc'!$B$15))</f>
        <v>0.5</v>
      </c>
      <c r="Z88" s="118">
        <f t="shared" si="9"/>
        <v>0</v>
      </c>
      <c r="AA88" s="10">
        <f>MIN(S88+'Max. ARC Revenue Calc'!$B$17,'Max. ARC Revenue Calc'!$B$15)</f>
        <v>0.5</v>
      </c>
      <c r="AB88" s="118">
        <f t="shared" si="10"/>
        <v>0</v>
      </c>
      <c r="AC88" s="10">
        <f>IF(('Max. ARC Revenue Calc'!$B$14-V88)&lt;0,0,MIN(('Max. ARC Revenue Calc'!$B$14-V88),W88+'Max. ARC Revenue Calc'!$B$18,'Max. ARC Revenue Calc'!$B$16))</f>
        <v>1</v>
      </c>
      <c r="AD88" s="45">
        <f t="shared" si="11"/>
        <v>0</v>
      </c>
    </row>
    <row r="89" spans="1:30" ht="9.75">
      <c r="A89" s="15" t="str">
        <f t="shared" si="6"/>
        <v>S3: Example 70</v>
      </c>
      <c r="B89" s="15" t="s">
        <v>82</v>
      </c>
      <c r="C89" s="4" t="s">
        <v>83</v>
      </c>
      <c r="D89" s="3" t="s">
        <v>158</v>
      </c>
      <c r="E89" s="71">
        <v>0</v>
      </c>
      <c r="F89" s="71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7"/>
        <v>0</v>
      </c>
      <c r="P89" s="46">
        <v>0</v>
      </c>
      <c r="Q89" s="46">
        <f t="shared" si="8"/>
        <v>0</v>
      </c>
      <c r="R89" s="46">
        <v>0</v>
      </c>
      <c r="S89" s="46">
        <v>0</v>
      </c>
      <c r="U89" s="71">
        <v>0</v>
      </c>
      <c r="V89" s="46">
        <v>0</v>
      </c>
      <c r="W89" s="46">
        <v>0</v>
      </c>
      <c r="Y89" s="10">
        <f>IF(('Max. ARC Revenue Calc'!$B$13-$Q89)&lt;0,0,MIN(('Max. ARC Revenue Calc'!$B$13-$Q89),R89+'Max. ARC Revenue Calc'!$B$17,'Max. ARC Revenue Calc'!$B$15))</f>
        <v>0.5</v>
      </c>
      <c r="Z89" s="118">
        <f t="shared" si="9"/>
        <v>0</v>
      </c>
      <c r="AA89" s="10">
        <f>MIN(S89+'Max. ARC Revenue Calc'!$B$17,'Max. ARC Revenue Calc'!$B$15)</f>
        <v>0.5</v>
      </c>
      <c r="AB89" s="118">
        <f t="shared" si="10"/>
        <v>0</v>
      </c>
      <c r="AC89" s="10">
        <f>IF(('Max. ARC Revenue Calc'!$B$14-V89)&lt;0,0,MIN(('Max. ARC Revenue Calc'!$B$14-V89),W89+'Max. ARC Revenue Calc'!$B$18,'Max. ARC Revenue Calc'!$B$16))</f>
        <v>1</v>
      </c>
      <c r="AD89" s="45">
        <f t="shared" si="11"/>
        <v>0</v>
      </c>
    </row>
    <row r="90" spans="1:30" ht="9.75">
      <c r="A90" s="15" t="str">
        <f t="shared" si="6"/>
        <v>S3: Example 71</v>
      </c>
      <c r="B90" s="15" t="s">
        <v>82</v>
      </c>
      <c r="C90" s="4" t="s">
        <v>83</v>
      </c>
      <c r="D90" s="3" t="s">
        <v>159</v>
      </c>
      <c r="E90" s="71">
        <v>0</v>
      </c>
      <c r="F90" s="71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7"/>
        <v>0</v>
      </c>
      <c r="P90" s="46">
        <v>0</v>
      </c>
      <c r="Q90" s="46">
        <f t="shared" si="8"/>
        <v>0</v>
      </c>
      <c r="R90" s="46">
        <v>0</v>
      </c>
      <c r="S90" s="46">
        <v>0</v>
      </c>
      <c r="U90" s="71">
        <v>0</v>
      </c>
      <c r="V90" s="46">
        <v>0</v>
      </c>
      <c r="W90" s="46">
        <v>0</v>
      </c>
      <c r="Y90" s="10">
        <f>IF(('Max. ARC Revenue Calc'!$B$13-$Q90)&lt;0,0,MIN(('Max. ARC Revenue Calc'!$B$13-$Q90),R90+'Max. ARC Revenue Calc'!$B$17,'Max. ARC Revenue Calc'!$B$15))</f>
        <v>0.5</v>
      </c>
      <c r="Z90" s="118">
        <f t="shared" si="9"/>
        <v>0</v>
      </c>
      <c r="AA90" s="10">
        <f>MIN(S90+'Max. ARC Revenue Calc'!$B$17,'Max. ARC Revenue Calc'!$B$15)</f>
        <v>0.5</v>
      </c>
      <c r="AB90" s="118">
        <f t="shared" si="10"/>
        <v>0</v>
      </c>
      <c r="AC90" s="10">
        <f>IF(('Max. ARC Revenue Calc'!$B$14-V90)&lt;0,0,MIN(('Max. ARC Revenue Calc'!$B$14-V90),W90+'Max. ARC Revenue Calc'!$B$18,'Max. ARC Revenue Calc'!$B$16))</f>
        <v>1</v>
      </c>
      <c r="AD90" s="45">
        <f t="shared" si="11"/>
        <v>0</v>
      </c>
    </row>
    <row r="91" spans="1:30" ht="9.75">
      <c r="A91" s="15" t="str">
        <f t="shared" si="6"/>
        <v>S3: Example 72</v>
      </c>
      <c r="B91" s="15" t="s">
        <v>82</v>
      </c>
      <c r="C91" s="4" t="s">
        <v>83</v>
      </c>
      <c r="D91" s="3" t="s">
        <v>160</v>
      </c>
      <c r="E91" s="71">
        <v>0</v>
      </c>
      <c r="F91" s="71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7"/>
        <v>0</v>
      </c>
      <c r="P91" s="46">
        <v>0</v>
      </c>
      <c r="Q91" s="46">
        <f t="shared" si="8"/>
        <v>0</v>
      </c>
      <c r="R91" s="46">
        <v>0</v>
      </c>
      <c r="S91" s="46">
        <v>0</v>
      </c>
      <c r="U91" s="71">
        <v>0</v>
      </c>
      <c r="V91" s="46">
        <v>0</v>
      </c>
      <c r="W91" s="46">
        <v>0</v>
      </c>
      <c r="Y91" s="10">
        <f>IF(('Max. ARC Revenue Calc'!$B$13-$Q91)&lt;0,0,MIN(('Max. ARC Revenue Calc'!$B$13-$Q91),R91+'Max. ARC Revenue Calc'!$B$17,'Max. ARC Revenue Calc'!$B$15))</f>
        <v>0.5</v>
      </c>
      <c r="Z91" s="118">
        <f t="shared" si="9"/>
        <v>0</v>
      </c>
      <c r="AA91" s="10">
        <f>MIN(S91+'Max. ARC Revenue Calc'!$B$17,'Max. ARC Revenue Calc'!$B$15)</f>
        <v>0.5</v>
      </c>
      <c r="AB91" s="118">
        <f t="shared" si="10"/>
        <v>0</v>
      </c>
      <c r="AC91" s="10">
        <f>IF(('Max. ARC Revenue Calc'!$B$14-V91)&lt;0,0,MIN(('Max. ARC Revenue Calc'!$B$14-V91),W91+'Max. ARC Revenue Calc'!$B$18,'Max. ARC Revenue Calc'!$B$16))</f>
        <v>1</v>
      </c>
      <c r="AD91" s="45">
        <f t="shared" si="11"/>
        <v>0</v>
      </c>
    </row>
    <row r="92" spans="1:30" ht="9.75">
      <c r="A92" s="15" t="str">
        <f t="shared" si="6"/>
        <v>S3: Example 73</v>
      </c>
      <c r="B92" s="15" t="s">
        <v>82</v>
      </c>
      <c r="C92" s="4" t="s">
        <v>83</v>
      </c>
      <c r="D92" s="3" t="s">
        <v>161</v>
      </c>
      <c r="E92" s="71">
        <v>0</v>
      </c>
      <c r="F92" s="71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7"/>
        <v>0</v>
      </c>
      <c r="P92" s="46">
        <v>0</v>
      </c>
      <c r="Q92" s="46">
        <f t="shared" si="8"/>
        <v>0</v>
      </c>
      <c r="R92" s="46">
        <v>0</v>
      </c>
      <c r="S92" s="46">
        <v>0</v>
      </c>
      <c r="U92" s="71">
        <v>0</v>
      </c>
      <c r="V92" s="46">
        <v>0</v>
      </c>
      <c r="W92" s="46">
        <v>0</v>
      </c>
      <c r="Y92" s="10">
        <f>IF(('Max. ARC Revenue Calc'!$B$13-$Q92)&lt;0,0,MIN(('Max. ARC Revenue Calc'!$B$13-$Q92),R92+'Max. ARC Revenue Calc'!$B$17,'Max. ARC Revenue Calc'!$B$15))</f>
        <v>0.5</v>
      </c>
      <c r="Z92" s="118">
        <f t="shared" si="9"/>
        <v>0</v>
      </c>
      <c r="AA92" s="10">
        <f>MIN(S92+'Max. ARC Revenue Calc'!$B$17,'Max. ARC Revenue Calc'!$B$15)</f>
        <v>0.5</v>
      </c>
      <c r="AB92" s="118">
        <f t="shared" si="10"/>
        <v>0</v>
      </c>
      <c r="AC92" s="10">
        <f>IF(('Max. ARC Revenue Calc'!$B$14-V92)&lt;0,0,MIN(('Max. ARC Revenue Calc'!$B$14-V92),W92+'Max. ARC Revenue Calc'!$B$18,'Max. ARC Revenue Calc'!$B$16))</f>
        <v>1</v>
      </c>
      <c r="AD92" s="45">
        <f t="shared" si="11"/>
        <v>0</v>
      </c>
    </row>
    <row r="93" spans="1:30" ht="9.75">
      <c r="A93" s="15" t="str">
        <f t="shared" si="6"/>
        <v>S3: Example 74</v>
      </c>
      <c r="B93" s="15" t="s">
        <v>82</v>
      </c>
      <c r="C93" s="4" t="s">
        <v>83</v>
      </c>
      <c r="D93" s="3" t="s">
        <v>162</v>
      </c>
      <c r="E93" s="71">
        <v>0</v>
      </c>
      <c r="F93" s="71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7"/>
        <v>0</v>
      </c>
      <c r="P93" s="46">
        <v>0</v>
      </c>
      <c r="Q93" s="46">
        <f t="shared" si="8"/>
        <v>0</v>
      </c>
      <c r="R93" s="46">
        <v>0</v>
      </c>
      <c r="S93" s="46">
        <v>0</v>
      </c>
      <c r="U93" s="71">
        <v>0</v>
      </c>
      <c r="V93" s="46">
        <v>0</v>
      </c>
      <c r="W93" s="46">
        <v>0</v>
      </c>
      <c r="Y93" s="10">
        <f>IF(('Max. ARC Revenue Calc'!$B$13-$Q93)&lt;0,0,MIN(('Max. ARC Revenue Calc'!$B$13-$Q93),R93+'Max. ARC Revenue Calc'!$B$17,'Max. ARC Revenue Calc'!$B$15))</f>
        <v>0.5</v>
      </c>
      <c r="Z93" s="118">
        <f t="shared" si="9"/>
        <v>0</v>
      </c>
      <c r="AA93" s="10">
        <f>MIN(S93+'Max. ARC Revenue Calc'!$B$17,'Max. ARC Revenue Calc'!$B$15)</f>
        <v>0.5</v>
      </c>
      <c r="AB93" s="118">
        <f t="shared" si="10"/>
        <v>0</v>
      </c>
      <c r="AC93" s="10">
        <f>IF(('Max. ARC Revenue Calc'!$B$14-V93)&lt;0,0,MIN(('Max. ARC Revenue Calc'!$B$14-V93),W93+'Max. ARC Revenue Calc'!$B$18,'Max. ARC Revenue Calc'!$B$16))</f>
        <v>1</v>
      </c>
      <c r="AD93" s="45">
        <f t="shared" si="11"/>
        <v>0</v>
      </c>
    </row>
    <row r="94" spans="1:30" ht="9.75">
      <c r="A94" s="15" t="str">
        <f t="shared" si="6"/>
        <v>S3: Example 75</v>
      </c>
      <c r="B94" s="15" t="s">
        <v>82</v>
      </c>
      <c r="C94" s="4" t="s">
        <v>83</v>
      </c>
      <c r="D94" s="3" t="s">
        <v>163</v>
      </c>
      <c r="E94" s="71">
        <v>0</v>
      </c>
      <c r="F94" s="71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7"/>
        <v>0</v>
      </c>
      <c r="P94" s="46">
        <v>0</v>
      </c>
      <c r="Q94" s="46">
        <f t="shared" si="8"/>
        <v>0</v>
      </c>
      <c r="R94" s="46">
        <v>0</v>
      </c>
      <c r="S94" s="46">
        <v>0</v>
      </c>
      <c r="U94" s="71">
        <v>0</v>
      </c>
      <c r="V94" s="46">
        <v>0</v>
      </c>
      <c r="W94" s="46">
        <v>0</v>
      </c>
      <c r="Y94" s="10">
        <f>IF(('Max. ARC Revenue Calc'!$B$13-$Q94)&lt;0,0,MIN(('Max. ARC Revenue Calc'!$B$13-$Q94),R94+'Max. ARC Revenue Calc'!$B$17,'Max. ARC Revenue Calc'!$B$15))</f>
        <v>0.5</v>
      </c>
      <c r="Z94" s="118">
        <f t="shared" si="9"/>
        <v>0</v>
      </c>
      <c r="AA94" s="10">
        <f>MIN(S94+'Max. ARC Revenue Calc'!$B$17,'Max. ARC Revenue Calc'!$B$15)</f>
        <v>0.5</v>
      </c>
      <c r="AB94" s="118">
        <f t="shared" si="10"/>
        <v>0</v>
      </c>
      <c r="AC94" s="10">
        <f>IF(('Max. ARC Revenue Calc'!$B$14-V94)&lt;0,0,MIN(('Max. ARC Revenue Calc'!$B$14-V94),W94+'Max. ARC Revenue Calc'!$B$18,'Max. ARC Revenue Calc'!$B$16))</f>
        <v>1</v>
      </c>
      <c r="AD94" s="45">
        <f t="shared" si="11"/>
        <v>0</v>
      </c>
    </row>
    <row r="95" spans="1:30" ht="9.75">
      <c r="A95" s="15" t="str">
        <f t="shared" si="6"/>
        <v>S3: Example 76</v>
      </c>
      <c r="B95" s="15" t="s">
        <v>82</v>
      </c>
      <c r="C95" s="4" t="s">
        <v>83</v>
      </c>
      <c r="D95" s="3" t="s">
        <v>164</v>
      </c>
      <c r="E95" s="71">
        <v>0</v>
      </c>
      <c r="F95" s="71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7"/>
        <v>0</v>
      </c>
      <c r="P95" s="46">
        <v>0</v>
      </c>
      <c r="Q95" s="46">
        <f t="shared" si="8"/>
        <v>0</v>
      </c>
      <c r="R95" s="46">
        <v>0</v>
      </c>
      <c r="S95" s="46">
        <v>0</v>
      </c>
      <c r="U95" s="71">
        <v>0</v>
      </c>
      <c r="V95" s="46">
        <v>0</v>
      </c>
      <c r="W95" s="46">
        <v>0</v>
      </c>
      <c r="Y95" s="10">
        <f>IF(('Max. ARC Revenue Calc'!$B$13-$Q95)&lt;0,0,MIN(('Max. ARC Revenue Calc'!$B$13-$Q95),R95+'Max. ARC Revenue Calc'!$B$17,'Max. ARC Revenue Calc'!$B$15))</f>
        <v>0.5</v>
      </c>
      <c r="Z95" s="118">
        <f t="shared" si="9"/>
        <v>0</v>
      </c>
      <c r="AA95" s="10">
        <f>MIN(S95+'Max. ARC Revenue Calc'!$B$17,'Max. ARC Revenue Calc'!$B$15)</f>
        <v>0.5</v>
      </c>
      <c r="AB95" s="118">
        <f t="shared" si="10"/>
        <v>0</v>
      </c>
      <c r="AC95" s="10">
        <f>IF(('Max. ARC Revenue Calc'!$B$14-V95)&lt;0,0,MIN(('Max. ARC Revenue Calc'!$B$14-V95),W95+'Max. ARC Revenue Calc'!$B$18,'Max. ARC Revenue Calc'!$B$16))</f>
        <v>1</v>
      </c>
      <c r="AD95" s="45">
        <f t="shared" si="11"/>
        <v>0</v>
      </c>
    </row>
    <row r="96" spans="1:30" ht="9.75">
      <c r="A96" s="15" t="str">
        <f>B96&amp;": "&amp;D96</f>
        <v>S3: Example 77</v>
      </c>
      <c r="B96" s="15" t="s">
        <v>82</v>
      </c>
      <c r="C96" s="4" t="s">
        <v>83</v>
      </c>
      <c r="D96" s="3" t="s">
        <v>165</v>
      </c>
      <c r="E96" s="71">
        <v>0</v>
      </c>
      <c r="F96" s="71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>ROUND(SUM(G96:N96),2)</f>
        <v>0</v>
      </c>
      <c r="P96" s="46">
        <v>0</v>
      </c>
      <c r="Q96" s="46">
        <f>MAX(O96,P96)</f>
        <v>0</v>
      </c>
      <c r="R96" s="46">
        <v>0</v>
      </c>
      <c r="S96" s="46">
        <v>0</v>
      </c>
      <c r="U96" s="71">
        <v>0</v>
      </c>
      <c r="V96" s="46">
        <v>0</v>
      </c>
      <c r="W96" s="46">
        <v>0</v>
      </c>
      <c r="Y96" s="10">
        <f>IF(('Max. ARC Revenue Calc'!$B$13-$Q96)&lt;0,0,MIN(('Max. ARC Revenue Calc'!$B$13-$Q96),R96+'Max. ARC Revenue Calc'!$B$17,'Max. ARC Revenue Calc'!$B$15))</f>
        <v>0.5</v>
      </c>
      <c r="Z96" s="118">
        <f aca="true" t="shared" si="12" ref="Z96:Z101">E96*Y96</f>
        <v>0</v>
      </c>
      <c r="AA96" s="10">
        <f>MIN(S96+'Max. ARC Revenue Calc'!$B$17,'Max. ARC Revenue Calc'!$B$15)</f>
        <v>0.5</v>
      </c>
      <c r="AB96" s="118">
        <f aca="true" t="shared" si="13" ref="AB96:AB101">F96*AA96</f>
        <v>0</v>
      </c>
      <c r="AC96" s="10">
        <f>IF(('Max. ARC Revenue Calc'!$B$14-V96)&lt;0,0,MIN(('Max. ARC Revenue Calc'!$B$14-V96),W96+'Max. ARC Revenue Calc'!$B$18,'Max. ARC Revenue Calc'!$B$16))</f>
        <v>1</v>
      </c>
      <c r="AD96" s="45">
        <f aca="true" t="shared" si="14" ref="AD96:AD101">U96*AC96</f>
        <v>0</v>
      </c>
    </row>
    <row r="97" spans="1:30" ht="9.75">
      <c r="A97" s="15" t="str">
        <f>B97&amp;": "&amp;D97</f>
        <v>S3: Example 78</v>
      </c>
      <c r="B97" s="15" t="s">
        <v>82</v>
      </c>
      <c r="C97" s="4" t="s">
        <v>83</v>
      </c>
      <c r="D97" s="3" t="s">
        <v>166</v>
      </c>
      <c r="E97" s="71">
        <v>0</v>
      </c>
      <c r="F97" s="71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>ROUND(SUM(G97:N97),2)</f>
        <v>0</v>
      </c>
      <c r="P97" s="46">
        <v>0</v>
      </c>
      <c r="Q97" s="46">
        <f>MAX(O97,P97)</f>
        <v>0</v>
      </c>
      <c r="R97" s="46">
        <v>0</v>
      </c>
      <c r="S97" s="46">
        <v>0</v>
      </c>
      <c r="U97" s="71">
        <v>0</v>
      </c>
      <c r="V97" s="46">
        <v>0</v>
      </c>
      <c r="W97" s="46">
        <v>0</v>
      </c>
      <c r="Y97" s="10">
        <f>IF(('Max. ARC Revenue Calc'!$B$13-$Q97)&lt;0,0,MIN(('Max. ARC Revenue Calc'!$B$13-$Q97),R97+'Max. ARC Revenue Calc'!$B$17,'Max. ARC Revenue Calc'!$B$15))</f>
        <v>0.5</v>
      </c>
      <c r="Z97" s="118">
        <f t="shared" si="12"/>
        <v>0</v>
      </c>
      <c r="AA97" s="10">
        <f>MIN(S97+'Max. ARC Revenue Calc'!$B$17,'Max. ARC Revenue Calc'!$B$15)</f>
        <v>0.5</v>
      </c>
      <c r="AB97" s="118">
        <f t="shared" si="13"/>
        <v>0</v>
      </c>
      <c r="AC97" s="10">
        <f>IF(('Max. ARC Revenue Calc'!$B$14-V97)&lt;0,0,MIN(('Max. ARC Revenue Calc'!$B$14-V97),W97+'Max. ARC Revenue Calc'!$B$18,'Max. ARC Revenue Calc'!$B$16))</f>
        <v>1</v>
      </c>
      <c r="AD97" s="45">
        <f t="shared" si="14"/>
        <v>0</v>
      </c>
    </row>
    <row r="98" spans="1:30" ht="9.75">
      <c r="A98" s="15" t="str">
        <f>B98&amp;": "&amp;D98</f>
        <v>S3: Example 79</v>
      </c>
      <c r="B98" s="15" t="s">
        <v>82</v>
      </c>
      <c r="C98" s="4" t="s">
        <v>83</v>
      </c>
      <c r="D98" s="3" t="s">
        <v>167</v>
      </c>
      <c r="E98" s="71">
        <v>0</v>
      </c>
      <c r="F98" s="71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>ROUND(SUM(G98:N98),2)</f>
        <v>0</v>
      </c>
      <c r="P98" s="46">
        <v>0</v>
      </c>
      <c r="Q98" s="46">
        <f>MAX(O98,P98)</f>
        <v>0</v>
      </c>
      <c r="R98" s="46">
        <v>0</v>
      </c>
      <c r="S98" s="46">
        <v>0</v>
      </c>
      <c r="U98" s="71">
        <v>0</v>
      </c>
      <c r="V98" s="46">
        <v>0</v>
      </c>
      <c r="W98" s="46">
        <v>0</v>
      </c>
      <c r="Y98" s="10">
        <f>IF(('Max. ARC Revenue Calc'!$B$13-$Q98)&lt;0,0,MIN(('Max. ARC Revenue Calc'!$B$13-$Q98),R98+'Max. ARC Revenue Calc'!$B$17,'Max. ARC Revenue Calc'!$B$15))</f>
        <v>0.5</v>
      </c>
      <c r="Z98" s="118">
        <f t="shared" si="12"/>
        <v>0</v>
      </c>
      <c r="AA98" s="10">
        <f>MIN(S98+'Max. ARC Revenue Calc'!$B$17,'Max. ARC Revenue Calc'!$B$15)</f>
        <v>0.5</v>
      </c>
      <c r="AB98" s="118">
        <f t="shared" si="13"/>
        <v>0</v>
      </c>
      <c r="AC98" s="10">
        <f>IF(('Max. ARC Revenue Calc'!$B$14-V98)&lt;0,0,MIN(('Max. ARC Revenue Calc'!$B$14-V98),W98+'Max. ARC Revenue Calc'!$B$18,'Max. ARC Revenue Calc'!$B$16))</f>
        <v>1</v>
      </c>
      <c r="AD98" s="45">
        <f t="shared" si="14"/>
        <v>0</v>
      </c>
    </row>
    <row r="99" spans="1:30" ht="9.75">
      <c r="A99" s="15" t="str">
        <f>B99&amp;": "&amp;D99</f>
        <v>S3: Example 80</v>
      </c>
      <c r="B99" s="15" t="s">
        <v>82</v>
      </c>
      <c r="C99" s="4" t="s">
        <v>83</v>
      </c>
      <c r="D99" s="3" t="s">
        <v>168</v>
      </c>
      <c r="E99" s="71">
        <v>0</v>
      </c>
      <c r="F99" s="71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>ROUND(SUM(G99:N99),2)</f>
        <v>0</v>
      </c>
      <c r="P99" s="46">
        <v>0</v>
      </c>
      <c r="Q99" s="46">
        <f>MAX(O99,P99)</f>
        <v>0</v>
      </c>
      <c r="R99" s="46">
        <v>0</v>
      </c>
      <c r="S99" s="46">
        <v>0</v>
      </c>
      <c r="U99" s="71">
        <v>0</v>
      </c>
      <c r="V99" s="46">
        <v>0</v>
      </c>
      <c r="W99" s="46">
        <v>0</v>
      </c>
      <c r="Y99" s="10">
        <f>IF(('Max. ARC Revenue Calc'!$B$13-$Q99)&lt;0,0,MIN(('Max. ARC Revenue Calc'!$B$13-$Q99),R99+'Max. ARC Revenue Calc'!$B$17,'Max. ARC Revenue Calc'!$B$15))</f>
        <v>0.5</v>
      </c>
      <c r="Z99" s="118">
        <f t="shared" si="12"/>
        <v>0</v>
      </c>
      <c r="AA99" s="10">
        <f>MIN(S99+'Max. ARC Revenue Calc'!$B$17,'Max. ARC Revenue Calc'!$B$15)</f>
        <v>0.5</v>
      </c>
      <c r="AB99" s="118">
        <f t="shared" si="13"/>
        <v>0</v>
      </c>
      <c r="AC99" s="10">
        <f>IF(('Max. ARC Revenue Calc'!$B$14-V99)&lt;0,0,MIN(('Max. ARC Revenue Calc'!$B$14-V99),W99+'Max. ARC Revenue Calc'!$B$18,'Max. ARC Revenue Calc'!$B$16))</f>
        <v>1</v>
      </c>
      <c r="AD99" s="45">
        <f t="shared" si="14"/>
        <v>0</v>
      </c>
    </row>
    <row r="100" spans="1:30" ht="9.75">
      <c r="A100" s="15" t="str">
        <f>B100&amp;": "&amp;D100</f>
        <v>S3: Example 81</v>
      </c>
      <c r="B100" s="15" t="s">
        <v>82</v>
      </c>
      <c r="C100" s="4" t="s">
        <v>83</v>
      </c>
      <c r="D100" s="3" t="s">
        <v>169</v>
      </c>
      <c r="E100" s="71">
        <v>0</v>
      </c>
      <c r="F100" s="71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>ROUND(SUM(G100:N100),2)</f>
        <v>0</v>
      </c>
      <c r="P100" s="46">
        <v>0</v>
      </c>
      <c r="Q100" s="46">
        <f>MAX(O100,P100)</f>
        <v>0</v>
      </c>
      <c r="R100" s="46">
        <v>0</v>
      </c>
      <c r="S100" s="46">
        <v>0</v>
      </c>
      <c r="U100" s="71">
        <v>0</v>
      </c>
      <c r="V100" s="46">
        <v>0</v>
      </c>
      <c r="W100" s="46">
        <v>0</v>
      </c>
      <c r="Y100" s="10">
        <f>IF(('Max. ARC Revenue Calc'!$B$13-$Q100)&lt;0,0,MIN(('Max. ARC Revenue Calc'!$B$13-$Q100),R100+'Max. ARC Revenue Calc'!$B$17,'Max. ARC Revenue Calc'!$B$15))</f>
        <v>0.5</v>
      </c>
      <c r="Z100" s="118">
        <f t="shared" si="12"/>
        <v>0</v>
      </c>
      <c r="AA100" s="10">
        <f>MIN(S100+'Max. ARC Revenue Calc'!$B$17,'Max. ARC Revenue Calc'!$B$15)</f>
        <v>0.5</v>
      </c>
      <c r="AB100" s="118">
        <f t="shared" si="13"/>
        <v>0</v>
      </c>
      <c r="AC100" s="10">
        <f>IF(('Max. ARC Revenue Calc'!$B$14-V100)&lt;0,0,MIN(('Max. ARC Revenue Calc'!$B$14-V100),W100+'Max. ARC Revenue Calc'!$B$18,'Max. ARC Revenue Calc'!$B$16))</f>
        <v>1</v>
      </c>
      <c r="AD100" s="45">
        <f t="shared" si="14"/>
        <v>0</v>
      </c>
    </row>
    <row r="101" spans="2:30" ht="9.75">
      <c r="B101" s="15" t="s">
        <v>82</v>
      </c>
      <c r="C101" s="4" t="s">
        <v>83</v>
      </c>
      <c r="D101" s="3" t="s">
        <v>170</v>
      </c>
      <c r="E101" s="71">
        <v>0</v>
      </c>
      <c r="F101" s="71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P101" s="46">
        <v>0</v>
      </c>
      <c r="R101" s="46">
        <v>0</v>
      </c>
      <c r="S101" s="46">
        <v>0</v>
      </c>
      <c r="U101" s="71">
        <v>0</v>
      </c>
      <c r="V101" s="46">
        <v>0</v>
      </c>
      <c r="W101" s="46">
        <v>0</v>
      </c>
      <c r="Y101" s="10">
        <f>IF(('Max. ARC Revenue Calc'!$B$13-$Q101)&lt;0,0,MIN(('Max. ARC Revenue Calc'!$B$13-$Q101),R101+'Max. ARC Revenue Calc'!$B$17,'Max. ARC Revenue Calc'!$B$15))</f>
        <v>0.5</v>
      </c>
      <c r="Z101" s="118">
        <f t="shared" si="12"/>
        <v>0</v>
      </c>
      <c r="AA101" s="10">
        <f>MIN(S101+'Max. ARC Revenue Calc'!$B$17,'Max. ARC Revenue Calc'!$B$15)</f>
        <v>0.5</v>
      </c>
      <c r="AB101" s="118">
        <f t="shared" si="13"/>
        <v>0</v>
      </c>
      <c r="AC101" s="10">
        <f>IF(('Max. ARC Revenue Calc'!$B$14-V101)&lt;0,0,MIN(('Max. ARC Revenue Calc'!$B$14-V101),W101+'Max. ARC Revenue Calc'!$B$18,'Max. ARC Revenue Calc'!$B$16))</f>
        <v>1</v>
      </c>
      <c r="AD101" s="45">
        <f t="shared" si="14"/>
        <v>0</v>
      </c>
    </row>
    <row r="102" spans="1:30" ht="9.75">
      <c r="A102" s="15" t="str">
        <f aca="true" t="shared" si="15" ref="A102:A149">B102&amp;": "&amp;D102</f>
        <v>S3: Example 83</v>
      </c>
      <c r="B102" s="15" t="s">
        <v>82</v>
      </c>
      <c r="C102" s="4" t="s">
        <v>83</v>
      </c>
      <c r="D102" s="3" t="s">
        <v>171</v>
      </c>
      <c r="E102" s="71">
        <v>0</v>
      </c>
      <c r="F102" s="71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aca="true" t="shared" si="16" ref="O102:O149">ROUND(SUM(G102:N102),2)</f>
        <v>0</v>
      </c>
      <c r="P102" s="46">
        <v>0</v>
      </c>
      <c r="Q102" s="46">
        <f aca="true" t="shared" si="17" ref="Q102:Q149">MAX(O102,P102)</f>
        <v>0</v>
      </c>
      <c r="R102" s="46">
        <v>0</v>
      </c>
      <c r="S102" s="46">
        <v>0</v>
      </c>
      <c r="U102" s="71">
        <v>0</v>
      </c>
      <c r="V102" s="46">
        <v>0</v>
      </c>
      <c r="W102" s="46">
        <v>0</v>
      </c>
      <c r="Y102" s="10">
        <f>IF(('Max. ARC Revenue Calc'!$B$13-$Q102)&lt;0,0,MIN(('Max. ARC Revenue Calc'!$B$13-$Q102),R102+'Max. ARC Revenue Calc'!$B$17,'Max. ARC Revenue Calc'!$B$15))</f>
        <v>0.5</v>
      </c>
      <c r="Z102" s="118">
        <f aca="true" t="shared" si="18" ref="Z102:Z150">E102*Y102</f>
        <v>0</v>
      </c>
      <c r="AA102" s="10">
        <f>MIN(S102+'Max. ARC Revenue Calc'!$B$17,'Max. ARC Revenue Calc'!$B$15)</f>
        <v>0.5</v>
      </c>
      <c r="AB102" s="118">
        <f aca="true" t="shared" si="19" ref="AB102:AB150">F102*AA102</f>
        <v>0</v>
      </c>
      <c r="AC102" s="10">
        <f>IF(('Max. ARC Revenue Calc'!$B$14-V102)&lt;0,0,MIN(('Max. ARC Revenue Calc'!$B$14-V102),W102+'Max. ARC Revenue Calc'!$B$18,'Max. ARC Revenue Calc'!$B$16))</f>
        <v>1</v>
      </c>
      <c r="AD102" s="45">
        <f aca="true" t="shared" si="20" ref="AD102:AD150">U102*AC102</f>
        <v>0</v>
      </c>
    </row>
    <row r="103" spans="1:30" ht="9.75">
      <c r="A103" s="15" t="str">
        <f t="shared" si="15"/>
        <v>S3: Example 84</v>
      </c>
      <c r="B103" s="15" t="s">
        <v>82</v>
      </c>
      <c r="C103" s="4" t="s">
        <v>83</v>
      </c>
      <c r="D103" s="3" t="s">
        <v>172</v>
      </c>
      <c r="E103" s="71">
        <v>0</v>
      </c>
      <c r="F103" s="71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16"/>
        <v>0</v>
      </c>
      <c r="P103" s="46">
        <v>0</v>
      </c>
      <c r="Q103" s="46">
        <f t="shared" si="17"/>
        <v>0</v>
      </c>
      <c r="R103" s="46">
        <v>0</v>
      </c>
      <c r="S103" s="46">
        <v>0</v>
      </c>
      <c r="U103" s="71">
        <v>0</v>
      </c>
      <c r="V103" s="46">
        <v>0</v>
      </c>
      <c r="W103" s="46">
        <v>0</v>
      </c>
      <c r="Y103" s="10">
        <f>IF(('Max. ARC Revenue Calc'!$B$13-$Q103)&lt;0,0,MIN(('Max. ARC Revenue Calc'!$B$13-$Q103),R103+'Max. ARC Revenue Calc'!$B$17,'Max. ARC Revenue Calc'!$B$15))</f>
        <v>0.5</v>
      </c>
      <c r="Z103" s="118">
        <f t="shared" si="18"/>
        <v>0</v>
      </c>
      <c r="AA103" s="10">
        <f>MIN(S103+'Max. ARC Revenue Calc'!$B$17,'Max. ARC Revenue Calc'!$B$15)</f>
        <v>0.5</v>
      </c>
      <c r="AB103" s="118">
        <f t="shared" si="19"/>
        <v>0</v>
      </c>
      <c r="AC103" s="10">
        <f>IF(('Max. ARC Revenue Calc'!$B$14-V103)&lt;0,0,MIN(('Max. ARC Revenue Calc'!$B$14-V103),W103+'Max. ARC Revenue Calc'!$B$18,'Max. ARC Revenue Calc'!$B$16))</f>
        <v>1</v>
      </c>
      <c r="AD103" s="45">
        <f t="shared" si="20"/>
        <v>0</v>
      </c>
    </row>
    <row r="104" spans="1:30" ht="9.75">
      <c r="A104" s="15" t="str">
        <f t="shared" si="15"/>
        <v>S3: Example 85</v>
      </c>
      <c r="B104" s="15" t="s">
        <v>82</v>
      </c>
      <c r="C104" s="4" t="s">
        <v>83</v>
      </c>
      <c r="D104" s="3" t="s">
        <v>173</v>
      </c>
      <c r="E104" s="71">
        <v>0</v>
      </c>
      <c r="F104" s="71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16"/>
        <v>0</v>
      </c>
      <c r="P104" s="46">
        <v>0</v>
      </c>
      <c r="Q104" s="46">
        <f t="shared" si="17"/>
        <v>0</v>
      </c>
      <c r="R104" s="46">
        <v>0</v>
      </c>
      <c r="S104" s="46">
        <v>0</v>
      </c>
      <c r="U104" s="71">
        <v>0</v>
      </c>
      <c r="V104" s="46">
        <v>0</v>
      </c>
      <c r="W104" s="46">
        <v>0</v>
      </c>
      <c r="Y104" s="10">
        <f>IF(('Max. ARC Revenue Calc'!$B$13-$Q104)&lt;0,0,MIN(('Max. ARC Revenue Calc'!$B$13-$Q104),R104+'Max. ARC Revenue Calc'!$B$17,'Max. ARC Revenue Calc'!$B$15))</f>
        <v>0.5</v>
      </c>
      <c r="Z104" s="118">
        <f t="shared" si="18"/>
        <v>0</v>
      </c>
      <c r="AA104" s="10">
        <f>MIN(S104+'Max. ARC Revenue Calc'!$B$17,'Max. ARC Revenue Calc'!$B$15)</f>
        <v>0.5</v>
      </c>
      <c r="AB104" s="118">
        <f t="shared" si="19"/>
        <v>0</v>
      </c>
      <c r="AC104" s="10">
        <f>IF(('Max. ARC Revenue Calc'!$B$14-V104)&lt;0,0,MIN(('Max. ARC Revenue Calc'!$B$14-V104),W104+'Max. ARC Revenue Calc'!$B$18,'Max. ARC Revenue Calc'!$B$16))</f>
        <v>1</v>
      </c>
      <c r="AD104" s="45">
        <f t="shared" si="20"/>
        <v>0</v>
      </c>
    </row>
    <row r="105" spans="1:30" ht="9.75">
      <c r="A105" s="15" t="str">
        <f t="shared" si="15"/>
        <v>S3: Example 86</v>
      </c>
      <c r="B105" s="15" t="s">
        <v>82</v>
      </c>
      <c r="C105" s="4" t="s">
        <v>83</v>
      </c>
      <c r="D105" s="3" t="s">
        <v>174</v>
      </c>
      <c r="E105" s="71">
        <v>0</v>
      </c>
      <c r="F105" s="71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16"/>
        <v>0</v>
      </c>
      <c r="P105" s="46">
        <v>0</v>
      </c>
      <c r="Q105" s="46">
        <f t="shared" si="17"/>
        <v>0</v>
      </c>
      <c r="R105" s="46">
        <v>0</v>
      </c>
      <c r="S105" s="46">
        <v>0</v>
      </c>
      <c r="U105" s="71">
        <v>0</v>
      </c>
      <c r="V105" s="46">
        <v>0</v>
      </c>
      <c r="W105" s="46">
        <v>0</v>
      </c>
      <c r="Y105" s="10">
        <f>IF(('Max. ARC Revenue Calc'!$B$13-$Q105)&lt;0,0,MIN(('Max. ARC Revenue Calc'!$B$13-$Q105),R105+'Max. ARC Revenue Calc'!$B$17,'Max. ARC Revenue Calc'!$B$15))</f>
        <v>0.5</v>
      </c>
      <c r="Z105" s="118">
        <f t="shared" si="18"/>
        <v>0</v>
      </c>
      <c r="AA105" s="10">
        <f>MIN(S105+'Max. ARC Revenue Calc'!$B$17,'Max. ARC Revenue Calc'!$B$15)</f>
        <v>0.5</v>
      </c>
      <c r="AB105" s="118">
        <f t="shared" si="19"/>
        <v>0</v>
      </c>
      <c r="AC105" s="10">
        <f>IF(('Max. ARC Revenue Calc'!$B$14-V105)&lt;0,0,MIN(('Max. ARC Revenue Calc'!$B$14-V105),W105+'Max. ARC Revenue Calc'!$B$18,'Max. ARC Revenue Calc'!$B$16))</f>
        <v>1</v>
      </c>
      <c r="AD105" s="45">
        <f t="shared" si="20"/>
        <v>0</v>
      </c>
    </row>
    <row r="106" spans="1:30" ht="9.75">
      <c r="A106" s="15" t="str">
        <f t="shared" si="15"/>
        <v>S3: Example 87</v>
      </c>
      <c r="B106" s="15" t="s">
        <v>82</v>
      </c>
      <c r="C106" s="4" t="s">
        <v>83</v>
      </c>
      <c r="D106" s="3" t="s">
        <v>175</v>
      </c>
      <c r="E106" s="71">
        <v>0</v>
      </c>
      <c r="F106" s="71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16"/>
        <v>0</v>
      </c>
      <c r="P106" s="46">
        <v>0</v>
      </c>
      <c r="Q106" s="46">
        <f t="shared" si="17"/>
        <v>0</v>
      </c>
      <c r="R106" s="46">
        <v>0</v>
      </c>
      <c r="S106" s="46">
        <v>0</v>
      </c>
      <c r="U106" s="71">
        <v>0</v>
      </c>
      <c r="V106" s="46">
        <v>0</v>
      </c>
      <c r="W106" s="46">
        <v>0</v>
      </c>
      <c r="Y106" s="10">
        <f>IF(('Max. ARC Revenue Calc'!$B$13-$Q106)&lt;0,0,MIN(('Max. ARC Revenue Calc'!$B$13-$Q106),R106+'Max. ARC Revenue Calc'!$B$17,'Max. ARC Revenue Calc'!$B$15))</f>
        <v>0.5</v>
      </c>
      <c r="Z106" s="118">
        <f t="shared" si="18"/>
        <v>0</v>
      </c>
      <c r="AA106" s="10">
        <f>MIN(S106+'Max. ARC Revenue Calc'!$B$17,'Max. ARC Revenue Calc'!$B$15)</f>
        <v>0.5</v>
      </c>
      <c r="AB106" s="118">
        <f t="shared" si="19"/>
        <v>0</v>
      </c>
      <c r="AC106" s="10">
        <f>IF(('Max. ARC Revenue Calc'!$B$14-V106)&lt;0,0,MIN(('Max. ARC Revenue Calc'!$B$14-V106),W106+'Max. ARC Revenue Calc'!$B$18,'Max. ARC Revenue Calc'!$B$16))</f>
        <v>1</v>
      </c>
      <c r="AD106" s="45">
        <f t="shared" si="20"/>
        <v>0</v>
      </c>
    </row>
    <row r="107" spans="1:30" ht="9.75">
      <c r="A107" s="15" t="str">
        <f t="shared" si="15"/>
        <v>S3: Example 88</v>
      </c>
      <c r="B107" s="15" t="s">
        <v>82</v>
      </c>
      <c r="C107" s="4" t="s">
        <v>83</v>
      </c>
      <c r="D107" s="3" t="s">
        <v>176</v>
      </c>
      <c r="E107" s="71">
        <v>0</v>
      </c>
      <c r="F107" s="71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16"/>
        <v>0</v>
      </c>
      <c r="P107" s="46">
        <v>0</v>
      </c>
      <c r="Q107" s="46">
        <f t="shared" si="17"/>
        <v>0</v>
      </c>
      <c r="R107" s="46">
        <v>0</v>
      </c>
      <c r="S107" s="46">
        <v>0</v>
      </c>
      <c r="U107" s="71">
        <v>0</v>
      </c>
      <c r="V107" s="46">
        <v>0</v>
      </c>
      <c r="W107" s="46">
        <v>0</v>
      </c>
      <c r="Y107" s="10">
        <f>IF(('Max. ARC Revenue Calc'!$B$13-$Q107)&lt;0,0,MIN(('Max. ARC Revenue Calc'!$B$13-$Q107),R107+'Max. ARC Revenue Calc'!$B$17,'Max. ARC Revenue Calc'!$B$15))</f>
        <v>0.5</v>
      </c>
      <c r="Z107" s="118">
        <f t="shared" si="18"/>
        <v>0</v>
      </c>
      <c r="AA107" s="10">
        <f>MIN(S107+'Max. ARC Revenue Calc'!$B$17,'Max. ARC Revenue Calc'!$B$15)</f>
        <v>0.5</v>
      </c>
      <c r="AB107" s="118">
        <f t="shared" si="19"/>
        <v>0</v>
      </c>
      <c r="AC107" s="10">
        <f>IF(('Max. ARC Revenue Calc'!$B$14-V107)&lt;0,0,MIN(('Max. ARC Revenue Calc'!$B$14-V107),W107+'Max. ARC Revenue Calc'!$B$18,'Max. ARC Revenue Calc'!$B$16))</f>
        <v>1</v>
      </c>
      <c r="AD107" s="45">
        <f t="shared" si="20"/>
        <v>0</v>
      </c>
    </row>
    <row r="108" spans="21:29" ht="9.75">
      <c r="U108" s="71" t="s">
        <v>98</v>
      </c>
      <c r="Y108" s="10"/>
      <c r="Z108" s="118"/>
      <c r="AA108" s="10"/>
      <c r="AB108" s="118"/>
      <c r="AC108" s="10"/>
    </row>
    <row r="109" spans="4:29" ht="9.75">
      <c r="D109" s="3" t="s">
        <v>177</v>
      </c>
      <c r="U109" s="71" t="s">
        <v>98</v>
      </c>
      <c r="Y109" s="10"/>
      <c r="Z109" s="118"/>
      <c r="AA109" s="10"/>
      <c r="AB109" s="118"/>
      <c r="AC109" s="10"/>
    </row>
    <row r="110" spans="1:30" ht="9.75">
      <c r="A110" s="15" t="str">
        <f t="shared" si="15"/>
        <v>S3: Example 91</v>
      </c>
      <c r="B110" s="15" t="s">
        <v>82</v>
      </c>
      <c r="C110" s="4" t="s">
        <v>83</v>
      </c>
      <c r="D110" s="3" t="s">
        <v>178</v>
      </c>
      <c r="E110" s="71">
        <v>0</v>
      </c>
      <c r="F110" s="71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16"/>
        <v>0</v>
      </c>
      <c r="P110" s="46">
        <v>0</v>
      </c>
      <c r="Q110" s="46">
        <f t="shared" si="17"/>
        <v>0</v>
      </c>
      <c r="R110" s="46">
        <v>0</v>
      </c>
      <c r="S110" s="46">
        <v>0</v>
      </c>
      <c r="U110" s="71">
        <v>0</v>
      </c>
      <c r="V110" s="46">
        <v>0</v>
      </c>
      <c r="W110" s="46">
        <v>0</v>
      </c>
      <c r="Y110" s="10">
        <f>IF(('Max. ARC Revenue Calc'!$B$13-$Q110)&lt;0,0,MIN(('Max. ARC Revenue Calc'!$B$13-$Q110),R110+'Max. ARC Revenue Calc'!$B$17,'Max. ARC Revenue Calc'!$B$15))</f>
        <v>0.5</v>
      </c>
      <c r="Z110" s="118">
        <f t="shared" si="18"/>
        <v>0</v>
      </c>
      <c r="AA110" s="10">
        <f>MIN(S110+'Max. ARC Revenue Calc'!$B$17,'Max. ARC Revenue Calc'!$B$15)</f>
        <v>0.5</v>
      </c>
      <c r="AB110" s="118">
        <f t="shared" si="19"/>
        <v>0</v>
      </c>
      <c r="AC110" s="10">
        <f>IF(('Max. ARC Revenue Calc'!$B$14-V110)&lt;0,0,MIN(('Max. ARC Revenue Calc'!$B$14-V110),W110+'Max. ARC Revenue Calc'!$B$18,'Max. ARC Revenue Calc'!$B$16))</f>
        <v>1</v>
      </c>
      <c r="AD110" s="45">
        <f t="shared" si="20"/>
        <v>0</v>
      </c>
    </row>
    <row r="111" spans="1:30" ht="9.75">
      <c r="A111" s="15" t="str">
        <f t="shared" si="15"/>
        <v>S3: Example 92</v>
      </c>
      <c r="B111" s="15" t="s">
        <v>82</v>
      </c>
      <c r="C111" s="4" t="s">
        <v>83</v>
      </c>
      <c r="D111" s="3" t="s">
        <v>179</v>
      </c>
      <c r="E111" s="71">
        <v>0</v>
      </c>
      <c r="F111" s="71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16"/>
        <v>0</v>
      </c>
      <c r="P111" s="46">
        <v>0</v>
      </c>
      <c r="Q111" s="46">
        <f t="shared" si="17"/>
        <v>0</v>
      </c>
      <c r="R111" s="46">
        <v>0</v>
      </c>
      <c r="S111" s="46">
        <v>0</v>
      </c>
      <c r="U111" s="71">
        <v>0</v>
      </c>
      <c r="V111" s="46">
        <v>0</v>
      </c>
      <c r="W111" s="46">
        <v>0</v>
      </c>
      <c r="Y111" s="10">
        <f>IF(('Max. ARC Revenue Calc'!$B$13-$Q111)&lt;0,0,MIN(('Max. ARC Revenue Calc'!$B$13-$Q111),R111+'Max. ARC Revenue Calc'!$B$17,'Max. ARC Revenue Calc'!$B$15))</f>
        <v>0.5</v>
      </c>
      <c r="Z111" s="118">
        <f t="shared" si="18"/>
        <v>0</v>
      </c>
      <c r="AA111" s="10">
        <f>MIN(S111+'Max. ARC Revenue Calc'!$B$17,'Max. ARC Revenue Calc'!$B$15)</f>
        <v>0.5</v>
      </c>
      <c r="AB111" s="118">
        <f t="shared" si="19"/>
        <v>0</v>
      </c>
      <c r="AC111" s="10">
        <f>IF(('Max. ARC Revenue Calc'!$B$14-V111)&lt;0,0,MIN(('Max. ARC Revenue Calc'!$B$14-V111),W111+'Max. ARC Revenue Calc'!$B$18,'Max. ARC Revenue Calc'!$B$16))</f>
        <v>1</v>
      </c>
      <c r="AD111" s="45">
        <f t="shared" si="20"/>
        <v>0</v>
      </c>
    </row>
    <row r="112" spans="1:30" ht="9.75">
      <c r="A112" s="15" t="str">
        <f t="shared" si="15"/>
        <v>S3: Example 93</v>
      </c>
      <c r="B112" s="15" t="s">
        <v>82</v>
      </c>
      <c r="C112" s="4" t="s">
        <v>83</v>
      </c>
      <c r="D112" s="3" t="s">
        <v>180</v>
      </c>
      <c r="E112" s="71">
        <v>0</v>
      </c>
      <c r="F112" s="71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16"/>
        <v>0</v>
      </c>
      <c r="P112" s="46">
        <v>0</v>
      </c>
      <c r="Q112" s="46">
        <f t="shared" si="17"/>
        <v>0</v>
      </c>
      <c r="R112" s="46">
        <v>0</v>
      </c>
      <c r="S112" s="46">
        <v>0</v>
      </c>
      <c r="U112" s="71">
        <v>0</v>
      </c>
      <c r="V112" s="46">
        <v>0</v>
      </c>
      <c r="W112" s="46">
        <v>0</v>
      </c>
      <c r="Y112" s="10">
        <f>IF(('Max. ARC Revenue Calc'!$B$13-$Q112)&lt;0,0,MIN(('Max. ARC Revenue Calc'!$B$13-$Q112),R112+'Max. ARC Revenue Calc'!$B$17,'Max. ARC Revenue Calc'!$B$15))</f>
        <v>0.5</v>
      </c>
      <c r="Z112" s="118">
        <f t="shared" si="18"/>
        <v>0</v>
      </c>
      <c r="AA112" s="10">
        <f>MIN(S112+'Max. ARC Revenue Calc'!$B$17,'Max. ARC Revenue Calc'!$B$15)</f>
        <v>0.5</v>
      </c>
      <c r="AB112" s="118">
        <f t="shared" si="19"/>
        <v>0</v>
      </c>
      <c r="AC112" s="10">
        <f>IF(('Max. ARC Revenue Calc'!$B$14-V112)&lt;0,0,MIN(('Max. ARC Revenue Calc'!$B$14-V112),W112+'Max. ARC Revenue Calc'!$B$18,'Max. ARC Revenue Calc'!$B$16))</f>
        <v>1</v>
      </c>
      <c r="AD112" s="45">
        <f t="shared" si="20"/>
        <v>0</v>
      </c>
    </row>
    <row r="113" spans="21:29" ht="9.75">
      <c r="U113" s="71" t="s">
        <v>98</v>
      </c>
      <c r="Y113" s="10"/>
      <c r="Z113" s="118"/>
      <c r="AA113" s="10"/>
      <c r="AB113" s="118"/>
      <c r="AC113" s="10"/>
    </row>
    <row r="114" spans="4:29" ht="9.75">
      <c r="D114" s="3" t="s">
        <v>181</v>
      </c>
      <c r="U114" s="71" t="s">
        <v>98</v>
      </c>
      <c r="Y114" s="10"/>
      <c r="Z114" s="118"/>
      <c r="AA114" s="10"/>
      <c r="AB114" s="118"/>
      <c r="AC114" s="10"/>
    </row>
    <row r="115" spans="1:30" ht="9.75">
      <c r="A115" s="15" t="str">
        <f t="shared" si="15"/>
        <v>S3: Example 96</v>
      </c>
      <c r="B115" s="15" t="s">
        <v>82</v>
      </c>
      <c r="C115" s="4" t="s">
        <v>83</v>
      </c>
      <c r="D115" s="3" t="s">
        <v>182</v>
      </c>
      <c r="E115" s="71">
        <v>0</v>
      </c>
      <c r="F115" s="71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16"/>
        <v>0</v>
      </c>
      <c r="P115" s="46">
        <v>0</v>
      </c>
      <c r="Q115" s="46">
        <f t="shared" si="17"/>
        <v>0</v>
      </c>
      <c r="R115" s="46">
        <v>0</v>
      </c>
      <c r="S115" s="46">
        <v>0</v>
      </c>
      <c r="U115" s="71">
        <v>0</v>
      </c>
      <c r="V115" s="46">
        <v>0</v>
      </c>
      <c r="W115" s="46">
        <v>0</v>
      </c>
      <c r="Y115" s="10">
        <f>IF(('Max. ARC Revenue Calc'!$B$13-$Q115)&lt;0,0,MIN(('Max. ARC Revenue Calc'!$B$13-$Q115),R115+'Max. ARC Revenue Calc'!$B$17,'Max. ARC Revenue Calc'!$B$15))</f>
        <v>0.5</v>
      </c>
      <c r="Z115" s="118">
        <f t="shared" si="18"/>
        <v>0</v>
      </c>
      <c r="AA115" s="10">
        <f>MIN(S115+'Max. ARC Revenue Calc'!$B$17,'Max. ARC Revenue Calc'!$B$15)</f>
        <v>0.5</v>
      </c>
      <c r="AB115" s="118">
        <f t="shared" si="19"/>
        <v>0</v>
      </c>
      <c r="AC115" s="10">
        <f>IF(('Max. ARC Revenue Calc'!$B$14-V115)&lt;0,0,MIN(('Max. ARC Revenue Calc'!$B$14-V115),W115+'Max. ARC Revenue Calc'!$B$18,'Max. ARC Revenue Calc'!$B$16))</f>
        <v>1</v>
      </c>
      <c r="AD115" s="45">
        <f t="shared" si="20"/>
        <v>0</v>
      </c>
    </row>
    <row r="116" spans="1:30" ht="9.75">
      <c r="A116" s="15" t="str">
        <f t="shared" si="15"/>
        <v>S3: Example 97</v>
      </c>
      <c r="B116" s="15" t="s">
        <v>82</v>
      </c>
      <c r="C116" s="4" t="s">
        <v>83</v>
      </c>
      <c r="D116" s="3" t="s">
        <v>183</v>
      </c>
      <c r="E116" s="71">
        <v>0</v>
      </c>
      <c r="F116" s="71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16"/>
        <v>0</v>
      </c>
      <c r="P116" s="46">
        <v>0</v>
      </c>
      <c r="Q116" s="46">
        <f t="shared" si="17"/>
        <v>0</v>
      </c>
      <c r="R116" s="46">
        <v>0</v>
      </c>
      <c r="S116" s="46">
        <v>0</v>
      </c>
      <c r="U116" s="71">
        <v>0</v>
      </c>
      <c r="V116" s="46">
        <v>0</v>
      </c>
      <c r="W116" s="46">
        <v>0</v>
      </c>
      <c r="Y116" s="10">
        <f>IF(('Max. ARC Revenue Calc'!$B$13-$Q116)&lt;0,0,MIN(('Max. ARC Revenue Calc'!$B$13-$Q116),R116+'Max. ARC Revenue Calc'!$B$17,'Max. ARC Revenue Calc'!$B$15))</f>
        <v>0.5</v>
      </c>
      <c r="Z116" s="118">
        <f t="shared" si="18"/>
        <v>0</v>
      </c>
      <c r="AA116" s="10">
        <f>MIN(S116+'Max. ARC Revenue Calc'!$B$17,'Max. ARC Revenue Calc'!$B$15)</f>
        <v>0.5</v>
      </c>
      <c r="AB116" s="118">
        <f t="shared" si="19"/>
        <v>0</v>
      </c>
      <c r="AC116" s="10">
        <f>IF(('Max. ARC Revenue Calc'!$B$14-V116)&lt;0,0,MIN(('Max. ARC Revenue Calc'!$B$14-V116),W116+'Max. ARC Revenue Calc'!$B$18,'Max. ARC Revenue Calc'!$B$16))</f>
        <v>1</v>
      </c>
      <c r="AD116" s="45">
        <f t="shared" si="20"/>
        <v>0</v>
      </c>
    </row>
    <row r="117" spans="21:29" ht="9.75">
      <c r="U117" s="71" t="s">
        <v>98</v>
      </c>
      <c r="Y117" s="10"/>
      <c r="Z117" s="118"/>
      <c r="AA117" s="10"/>
      <c r="AB117" s="118"/>
      <c r="AC117" s="10"/>
    </row>
    <row r="118" spans="4:29" ht="9.75">
      <c r="D118" s="3" t="s">
        <v>184</v>
      </c>
      <c r="U118" s="71" t="s">
        <v>98</v>
      </c>
      <c r="Y118" s="10"/>
      <c r="Z118" s="118"/>
      <c r="AA118" s="10"/>
      <c r="AB118" s="118"/>
      <c r="AC118" s="10"/>
    </row>
    <row r="119" spans="1:30" ht="9.75">
      <c r="A119" s="15" t="str">
        <f t="shared" si="15"/>
        <v>S3: Example 100</v>
      </c>
      <c r="B119" s="15" t="s">
        <v>82</v>
      </c>
      <c r="C119" s="4" t="s">
        <v>83</v>
      </c>
      <c r="D119" s="3" t="s">
        <v>185</v>
      </c>
      <c r="E119" s="71">
        <v>0</v>
      </c>
      <c r="F119" s="71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16"/>
        <v>0</v>
      </c>
      <c r="P119" s="46">
        <v>0</v>
      </c>
      <c r="Q119" s="46">
        <f t="shared" si="17"/>
        <v>0</v>
      </c>
      <c r="R119" s="46">
        <v>0</v>
      </c>
      <c r="S119" s="46">
        <v>0</v>
      </c>
      <c r="U119" s="71">
        <v>0</v>
      </c>
      <c r="V119" s="46">
        <v>0</v>
      </c>
      <c r="W119" s="46">
        <v>0</v>
      </c>
      <c r="Y119" s="10">
        <f>IF(('Max. ARC Revenue Calc'!$B$13-$Q119)&lt;0,0,MIN(('Max. ARC Revenue Calc'!$B$13-$Q119),R119+'Max. ARC Revenue Calc'!$B$17,'Max. ARC Revenue Calc'!$B$15))</f>
        <v>0.5</v>
      </c>
      <c r="Z119" s="118">
        <f t="shared" si="18"/>
        <v>0</v>
      </c>
      <c r="AA119" s="10">
        <f>MIN(S119+'Max. ARC Revenue Calc'!$B$17,'Max. ARC Revenue Calc'!$B$15)</f>
        <v>0.5</v>
      </c>
      <c r="AB119" s="118">
        <f t="shared" si="19"/>
        <v>0</v>
      </c>
      <c r="AC119" s="10">
        <f>IF(('Max. ARC Revenue Calc'!$B$14-V119)&lt;0,0,MIN(('Max. ARC Revenue Calc'!$B$14-V119),W119+'Max. ARC Revenue Calc'!$B$18,'Max. ARC Revenue Calc'!$B$16))</f>
        <v>1</v>
      </c>
      <c r="AD119" s="45">
        <f t="shared" si="20"/>
        <v>0</v>
      </c>
    </row>
    <row r="120" spans="1:30" ht="9.75">
      <c r="A120" s="15" t="str">
        <f t="shared" si="15"/>
        <v>S3: Example 101</v>
      </c>
      <c r="B120" s="15" t="s">
        <v>82</v>
      </c>
      <c r="C120" s="4" t="s">
        <v>83</v>
      </c>
      <c r="D120" s="3" t="s">
        <v>186</v>
      </c>
      <c r="E120" s="71">
        <v>0</v>
      </c>
      <c r="F120" s="71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16"/>
        <v>0</v>
      </c>
      <c r="P120" s="46">
        <v>0</v>
      </c>
      <c r="Q120" s="46">
        <f t="shared" si="17"/>
        <v>0</v>
      </c>
      <c r="R120" s="46">
        <v>0</v>
      </c>
      <c r="S120" s="46">
        <v>0</v>
      </c>
      <c r="U120" s="71">
        <v>0</v>
      </c>
      <c r="V120" s="46">
        <v>0</v>
      </c>
      <c r="W120" s="46">
        <v>0</v>
      </c>
      <c r="Y120" s="10">
        <f>IF(('Max. ARC Revenue Calc'!$B$13-$Q120)&lt;0,0,MIN(('Max. ARC Revenue Calc'!$B$13-$Q120),R120+'Max. ARC Revenue Calc'!$B$17,'Max. ARC Revenue Calc'!$B$15))</f>
        <v>0.5</v>
      </c>
      <c r="Z120" s="118">
        <f t="shared" si="18"/>
        <v>0</v>
      </c>
      <c r="AA120" s="10">
        <f>MIN(S120+'Max. ARC Revenue Calc'!$B$17,'Max. ARC Revenue Calc'!$B$15)</f>
        <v>0.5</v>
      </c>
      <c r="AB120" s="118">
        <f t="shared" si="19"/>
        <v>0</v>
      </c>
      <c r="AC120" s="10">
        <f>IF(('Max. ARC Revenue Calc'!$B$14-V120)&lt;0,0,MIN(('Max. ARC Revenue Calc'!$B$14-V120),W120+'Max. ARC Revenue Calc'!$B$18,'Max. ARC Revenue Calc'!$B$16))</f>
        <v>1</v>
      </c>
      <c r="AD120" s="45">
        <f t="shared" si="20"/>
        <v>0</v>
      </c>
    </row>
    <row r="121" spans="1:30" ht="9.75">
      <c r="A121" s="15" t="str">
        <f t="shared" si="15"/>
        <v>S3: Example 102</v>
      </c>
      <c r="B121" s="15" t="s">
        <v>82</v>
      </c>
      <c r="C121" s="4" t="s">
        <v>83</v>
      </c>
      <c r="D121" s="3" t="s">
        <v>187</v>
      </c>
      <c r="E121" s="71">
        <v>0</v>
      </c>
      <c r="F121" s="71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16"/>
        <v>0</v>
      </c>
      <c r="P121" s="46">
        <v>0</v>
      </c>
      <c r="Q121" s="46">
        <f t="shared" si="17"/>
        <v>0</v>
      </c>
      <c r="R121" s="46">
        <v>0</v>
      </c>
      <c r="S121" s="46">
        <v>0</v>
      </c>
      <c r="U121" s="71">
        <v>0</v>
      </c>
      <c r="V121" s="46">
        <v>0</v>
      </c>
      <c r="W121" s="46">
        <v>0</v>
      </c>
      <c r="Y121" s="10">
        <f>IF(('Max. ARC Revenue Calc'!$B$13-$Q121)&lt;0,0,MIN(('Max. ARC Revenue Calc'!$B$13-$Q121),R121+'Max. ARC Revenue Calc'!$B$17,'Max. ARC Revenue Calc'!$B$15))</f>
        <v>0.5</v>
      </c>
      <c r="Z121" s="118">
        <f t="shared" si="18"/>
        <v>0</v>
      </c>
      <c r="AA121" s="10">
        <f>MIN(S121+'Max. ARC Revenue Calc'!$B$17,'Max. ARC Revenue Calc'!$B$15)</f>
        <v>0.5</v>
      </c>
      <c r="AB121" s="118">
        <f t="shared" si="19"/>
        <v>0</v>
      </c>
      <c r="AC121" s="10">
        <f>IF(('Max. ARC Revenue Calc'!$B$14-V121)&lt;0,0,MIN(('Max. ARC Revenue Calc'!$B$14-V121),W121+'Max. ARC Revenue Calc'!$B$18,'Max. ARC Revenue Calc'!$B$16))</f>
        <v>1</v>
      </c>
      <c r="AD121" s="45">
        <f t="shared" si="20"/>
        <v>0</v>
      </c>
    </row>
    <row r="122" spans="1:30" ht="9.75">
      <c r="A122" s="15" t="str">
        <f t="shared" si="15"/>
        <v>S3: Example 103</v>
      </c>
      <c r="B122" s="15" t="s">
        <v>82</v>
      </c>
      <c r="C122" s="4" t="s">
        <v>83</v>
      </c>
      <c r="D122" s="3" t="s">
        <v>188</v>
      </c>
      <c r="E122" s="71">
        <v>0</v>
      </c>
      <c r="F122" s="71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16"/>
        <v>0</v>
      </c>
      <c r="P122" s="46">
        <v>0</v>
      </c>
      <c r="Q122" s="46">
        <f t="shared" si="17"/>
        <v>0</v>
      </c>
      <c r="R122" s="46">
        <v>0</v>
      </c>
      <c r="S122" s="46">
        <v>0</v>
      </c>
      <c r="U122" s="71">
        <v>0</v>
      </c>
      <c r="V122" s="46">
        <v>0</v>
      </c>
      <c r="W122" s="46">
        <v>0</v>
      </c>
      <c r="Y122" s="10">
        <f>IF(('Max. ARC Revenue Calc'!$B$13-$Q122)&lt;0,0,MIN(('Max. ARC Revenue Calc'!$B$13-$Q122),R122+'Max. ARC Revenue Calc'!$B$17,'Max. ARC Revenue Calc'!$B$15))</f>
        <v>0.5</v>
      </c>
      <c r="Z122" s="118">
        <f t="shared" si="18"/>
        <v>0</v>
      </c>
      <c r="AA122" s="10">
        <f>MIN(S122+'Max. ARC Revenue Calc'!$B$17,'Max. ARC Revenue Calc'!$B$15)</f>
        <v>0.5</v>
      </c>
      <c r="AB122" s="118">
        <f t="shared" si="19"/>
        <v>0</v>
      </c>
      <c r="AC122" s="10">
        <f>IF(('Max. ARC Revenue Calc'!$B$14-V122)&lt;0,0,MIN(('Max. ARC Revenue Calc'!$B$14-V122),W122+'Max. ARC Revenue Calc'!$B$18,'Max. ARC Revenue Calc'!$B$16))</f>
        <v>1</v>
      </c>
      <c r="AD122" s="45">
        <f t="shared" si="20"/>
        <v>0</v>
      </c>
    </row>
    <row r="123" spans="1:30" ht="9.75">
      <c r="A123" s="15" t="str">
        <f t="shared" si="15"/>
        <v>S3: Example 104</v>
      </c>
      <c r="B123" s="15" t="s">
        <v>82</v>
      </c>
      <c r="C123" s="4" t="s">
        <v>83</v>
      </c>
      <c r="D123" s="3" t="s">
        <v>189</v>
      </c>
      <c r="E123" s="71">
        <v>0</v>
      </c>
      <c r="F123" s="71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16"/>
        <v>0</v>
      </c>
      <c r="P123" s="46">
        <v>0</v>
      </c>
      <c r="Q123" s="46">
        <f t="shared" si="17"/>
        <v>0</v>
      </c>
      <c r="R123" s="46">
        <v>0</v>
      </c>
      <c r="S123" s="46">
        <v>0</v>
      </c>
      <c r="U123" s="71">
        <v>0</v>
      </c>
      <c r="V123" s="46">
        <v>0</v>
      </c>
      <c r="W123" s="46">
        <v>0</v>
      </c>
      <c r="Y123" s="10">
        <f>IF(('Max. ARC Revenue Calc'!$B$13-$Q123)&lt;0,0,MIN(('Max. ARC Revenue Calc'!$B$13-$Q123),R123+'Max. ARC Revenue Calc'!$B$17,'Max. ARC Revenue Calc'!$B$15))</f>
        <v>0.5</v>
      </c>
      <c r="Z123" s="118">
        <f t="shared" si="18"/>
        <v>0</v>
      </c>
      <c r="AA123" s="10">
        <f>MIN(S123+'Max. ARC Revenue Calc'!$B$17,'Max. ARC Revenue Calc'!$B$15)</f>
        <v>0.5</v>
      </c>
      <c r="AB123" s="118">
        <f t="shared" si="19"/>
        <v>0</v>
      </c>
      <c r="AC123" s="10">
        <f>IF(('Max. ARC Revenue Calc'!$B$14-V123)&lt;0,0,MIN(('Max. ARC Revenue Calc'!$B$14-V123),W123+'Max. ARC Revenue Calc'!$B$18,'Max. ARC Revenue Calc'!$B$16))</f>
        <v>1</v>
      </c>
      <c r="AD123" s="45">
        <f t="shared" si="20"/>
        <v>0</v>
      </c>
    </row>
    <row r="124" spans="1:30" ht="9.75">
      <c r="A124" s="15" t="str">
        <f t="shared" si="15"/>
        <v>S3: Example 105</v>
      </c>
      <c r="B124" s="15" t="s">
        <v>82</v>
      </c>
      <c r="C124" s="4" t="s">
        <v>83</v>
      </c>
      <c r="D124" s="3" t="s">
        <v>190</v>
      </c>
      <c r="E124" s="71">
        <v>0</v>
      </c>
      <c r="F124" s="71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16"/>
        <v>0</v>
      </c>
      <c r="P124" s="46">
        <v>0</v>
      </c>
      <c r="Q124" s="46">
        <f t="shared" si="17"/>
        <v>0</v>
      </c>
      <c r="R124" s="46">
        <v>0</v>
      </c>
      <c r="S124" s="46">
        <v>0</v>
      </c>
      <c r="U124" s="71">
        <v>0</v>
      </c>
      <c r="V124" s="46">
        <v>0</v>
      </c>
      <c r="W124" s="46">
        <v>0</v>
      </c>
      <c r="Y124" s="10">
        <f>IF(('Max. ARC Revenue Calc'!$B$13-$Q124)&lt;0,0,MIN(('Max. ARC Revenue Calc'!$B$13-$Q124),R124+'Max. ARC Revenue Calc'!$B$17,'Max. ARC Revenue Calc'!$B$15))</f>
        <v>0.5</v>
      </c>
      <c r="Z124" s="118">
        <f t="shared" si="18"/>
        <v>0</v>
      </c>
      <c r="AA124" s="10">
        <f>MIN(S124+'Max. ARC Revenue Calc'!$B$17,'Max. ARC Revenue Calc'!$B$15)</f>
        <v>0.5</v>
      </c>
      <c r="AB124" s="118">
        <f t="shared" si="19"/>
        <v>0</v>
      </c>
      <c r="AC124" s="10">
        <f>IF(('Max. ARC Revenue Calc'!$B$14-V124)&lt;0,0,MIN(('Max. ARC Revenue Calc'!$B$14-V124),W124+'Max. ARC Revenue Calc'!$B$18,'Max. ARC Revenue Calc'!$B$16))</f>
        <v>1</v>
      </c>
      <c r="AD124" s="45">
        <f t="shared" si="20"/>
        <v>0</v>
      </c>
    </row>
    <row r="125" spans="1:30" ht="9.75">
      <c r="A125" s="15" t="str">
        <f t="shared" si="15"/>
        <v>S3: Example 106</v>
      </c>
      <c r="B125" s="15" t="s">
        <v>82</v>
      </c>
      <c r="C125" s="4" t="s">
        <v>83</v>
      </c>
      <c r="D125" s="3" t="s">
        <v>191</v>
      </c>
      <c r="E125" s="71">
        <v>0</v>
      </c>
      <c r="F125" s="71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16"/>
        <v>0</v>
      </c>
      <c r="P125" s="46">
        <v>0</v>
      </c>
      <c r="Q125" s="46">
        <f t="shared" si="17"/>
        <v>0</v>
      </c>
      <c r="R125" s="46">
        <v>0</v>
      </c>
      <c r="S125" s="46">
        <v>0</v>
      </c>
      <c r="U125" s="71">
        <v>0</v>
      </c>
      <c r="V125" s="46">
        <v>0</v>
      </c>
      <c r="W125" s="46">
        <v>0</v>
      </c>
      <c r="Y125" s="10">
        <f>IF(('Max. ARC Revenue Calc'!$B$13-$Q125)&lt;0,0,MIN(('Max. ARC Revenue Calc'!$B$13-$Q125),R125+'Max. ARC Revenue Calc'!$B$17,'Max. ARC Revenue Calc'!$B$15))</f>
        <v>0.5</v>
      </c>
      <c r="Z125" s="118">
        <f t="shared" si="18"/>
        <v>0</v>
      </c>
      <c r="AA125" s="10">
        <f>MIN(S125+'Max. ARC Revenue Calc'!$B$17,'Max. ARC Revenue Calc'!$B$15)</f>
        <v>0.5</v>
      </c>
      <c r="AB125" s="118">
        <f t="shared" si="19"/>
        <v>0</v>
      </c>
      <c r="AC125" s="10">
        <f>IF(('Max. ARC Revenue Calc'!$B$14-V125)&lt;0,0,MIN(('Max. ARC Revenue Calc'!$B$14-V125),W125+'Max. ARC Revenue Calc'!$B$18,'Max. ARC Revenue Calc'!$B$16))</f>
        <v>1</v>
      </c>
      <c r="AD125" s="45">
        <f t="shared" si="20"/>
        <v>0</v>
      </c>
    </row>
    <row r="126" spans="21:29" ht="9.75">
      <c r="U126" s="71" t="s">
        <v>98</v>
      </c>
      <c r="Y126" s="10"/>
      <c r="Z126" s="118"/>
      <c r="AA126" s="10"/>
      <c r="AB126" s="118"/>
      <c r="AC126" s="10"/>
    </row>
    <row r="127" spans="4:29" ht="9.75">
      <c r="D127" s="3" t="s">
        <v>192</v>
      </c>
      <c r="U127" s="71" t="s">
        <v>98</v>
      </c>
      <c r="Y127" s="10"/>
      <c r="Z127" s="118"/>
      <c r="AA127" s="10"/>
      <c r="AB127" s="118"/>
      <c r="AC127" s="10"/>
    </row>
    <row r="128" spans="1:30" ht="9.75">
      <c r="A128" s="15" t="str">
        <f t="shared" si="15"/>
        <v>S3: Example 109</v>
      </c>
      <c r="B128" s="15" t="s">
        <v>82</v>
      </c>
      <c r="C128" s="4" t="s">
        <v>83</v>
      </c>
      <c r="D128" s="3" t="s">
        <v>193</v>
      </c>
      <c r="E128" s="71">
        <v>0</v>
      </c>
      <c r="F128" s="71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16"/>
        <v>0</v>
      </c>
      <c r="P128" s="46">
        <v>0</v>
      </c>
      <c r="Q128" s="46">
        <f t="shared" si="17"/>
        <v>0</v>
      </c>
      <c r="R128" s="46">
        <v>0</v>
      </c>
      <c r="S128" s="46">
        <v>0</v>
      </c>
      <c r="U128" s="71">
        <v>0</v>
      </c>
      <c r="V128" s="46">
        <v>0</v>
      </c>
      <c r="W128" s="46">
        <v>0</v>
      </c>
      <c r="Y128" s="10">
        <f>IF(('Max. ARC Revenue Calc'!$B$13-$Q128)&lt;0,0,MIN(('Max. ARC Revenue Calc'!$B$13-$Q128),R128+'Max. ARC Revenue Calc'!$B$17,'Max. ARC Revenue Calc'!$B$15))</f>
        <v>0.5</v>
      </c>
      <c r="Z128" s="118">
        <f t="shared" si="18"/>
        <v>0</v>
      </c>
      <c r="AA128" s="10">
        <f>MIN(S128+'Max. ARC Revenue Calc'!$B$17,'Max. ARC Revenue Calc'!$B$15)</f>
        <v>0.5</v>
      </c>
      <c r="AB128" s="118">
        <f t="shared" si="19"/>
        <v>0</v>
      </c>
      <c r="AC128" s="10">
        <f>IF(('Max. ARC Revenue Calc'!$B$14-V128)&lt;0,0,MIN(('Max. ARC Revenue Calc'!$B$14-V128),W128+'Max. ARC Revenue Calc'!$B$18,'Max. ARC Revenue Calc'!$B$16))</f>
        <v>1</v>
      </c>
      <c r="AD128" s="45">
        <f t="shared" si="20"/>
        <v>0</v>
      </c>
    </row>
    <row r="129" spans="1:30" ht="9.75">
      <c r="A129" s="15" t="str">
        <f t="shared" si="15"/>
        <v>S3: Example 110</v>
      </c>
      <c r="B129" s="15" t="s">
        <v>82</v>
      </c>
      <c r="C129" s="4" t="s">
        <v>83</v>
      </c>
      <c r="D129" s="3" t="s">
        <v>194</v>
      </c>
      <c r="E129" s="71">
        <v>0</v>
      </c>
      <c r="F129" s="71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16"/>
        <v>0</v>
      </c>
      <c r="P129" s="46">
        <v>0</v>
      </c>
      <c r="Q129" s="46">
        <f t="shared" si="17"/>
        <v>0</v>
      </c>
      <c r="R129" s="46">
        <v>0</v>
      </c>
      <c r="S129" s="46">
        <v>0</v>
      </c>
      <c r="U129" s="71">
        <v>0</v>
      </c>
      <c r="V129" s="46">
        <v>0</v>
      </c>
      <c r="W129" s="46">
        <v>0</v>
      </c>
      <c r="Y129" s="10">
        <f>IF(('Max. ARC Revenue Calc'!$B$13-$Q129)&lt;0,0,MIN(('Max. ARC Revenue Calc'!$B$13-$Q129),R129+'Max. ARC Revenue Calc'!$B$17,'Max. ARC Revenue Calc'!$B$15))</f>
        <v>0.5</v>
      </c>
      <c r="Z129" s="118">
        <f t="shared" si="18"/>
        <v>0</v>
      </c>
      <c r="AA129" s="10">
        <f>MIN(S129+'Max. ARC Revenue Calc'!$B$17,'Max. ARC Revenue Calc'!$B$15)</f>
        <v>0.5</v>
      </c>
      <c r="AB129" s="118">
        <f t="shared" si="19"/>
        <v>0</v>
      </c>
      <c r="AC129" s="10">
        <f>IF(('Max. ARC Revenue Calc'!$B$14-V129)&lt;0,0,MIN(('Max. ARC Revenue Calc'!$B$14-V129),W129+'Max. ARC Revenue Calc'!$B$18,'Max. ARC Revenue Calc'!$B$16))</f>
        <v>1</v>
      </c>
      <c r="AD129" s="45">
        <f t="shared" si="20"/>
        <v>0</v>
      </c>
    </row>
    <row r="130" spans="1:30" ht="9.75">
      <c r="A130" s="15" t="str">
        <f t="shared" si="15"/>
        <v>S3: Example 111</v>
      </c>
      <c r="B130" s="15" t="s">
        <v>82</v>
      </c>
      <c r="C130" s="4" t="s">
        <v>83</v>
      </c>
      <c r="D130" s="3" t="s">
        <v>195</v>
      </c>
      <c r="E130" s="71">
        <v>0</v>
      </c>
      <c r="F130" s="71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16"/>
        <v>0</v>
      </c>
      <c r="P130" s="46">
        <v>0</v>
      </c>
      <c r="Q130" s="46">
        <f t="shared" si="17"/>
        <v>0</v>
      </c>
      <c r="R130" s="46">
        <v>0</v>
      </c>
      <c r="S130" s="46">
        <v>0</v>
      </c>
      <c r="U130" s="71">
        <v>0</v>
      </c>
      <c r="V130" s="46">
        <v>0</v>
      </c>
      <c r="W130" s="46">
        <v>0</v>
      </c>
      <c r="Y130" s="10">
        <f>IF(('Max. ARC Revenue Calc'!$B$13-$Q130)&lt;0,0,MIN(('Max. ARC Revenue Calc'!$B$13-$Q130),R130+'Max. ARC Revenue Calc'!$B$17,'Max. ARC Revenue Calc'!$B$15))</f>
        <v>0.5</v>
      </c>
      <c r="Z130" s="118">
        <f t="shared" si="18"/>
        <v>0</v>
      </c>
      <c r="AA130" s="10">
        <f>MIN(S130+'Max. ARC Revenue Calc'!$B$17,'Max. ARC Revenue Calc'!$B$15)</f>
        <v>0.5</v>
      </c>
      <c r="AB130" s="118">
        <f t="shared" si="19"/>
        <v>0</v>
      </c>
      <c r="AC130" s="10">
        <f>IF(('Max. ARC Revenue Calc'!$B$14-V130)&lt;0,0,MIN(('Max. ARC Revenue Calc'!$B$14-V130),W130+'Max. ARC Revenue Calc'!$B$18,'Max. ARC Revenue Calc'!$B$16))</f>
        <v>1</v>
      </c>
      <c r="AD130" s="45">
        <f t="shared" si="20"/>
        <v>0</v>
      </c>
    </row>
    <row r="131" spans="1:30" ht="9.75">
      <c r="A131" s="15" t="str">
        <f t="shared" si="15"/>
        <v>S3: Example 112</v>
      </c>
      <c r="B131" s="15" t="s">
        <v>82</v>
      </c>
      <c r="C131" s="4" t="s">
        <v>83</v>
      </c>
      <c r="D131" s="3" t="s">
        <v>196</v>
      </c>
      <c r="E131" s="71">
        <v>0</v>
      </c>
      <c r="F131" s="71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16"/>
        <v>0</v>
      </c>
      <c r="P131" s="46">
        <v>0</v>
      </c>
      <c r="Q131" s="46">
        <f t="shared" si="17"/>
        <v>0</v>
      </c>
      <c r="R131" s="46">
        <v>0</v>
      </c>
      <c r="S131" s="46">
        <v>0</v>
      </c>
      <c r="U131" s="71">
        <v>0</v>
      </c>
      <c r="V131" s="46">
        <v>0</v>
      </c>
      <c r="W131" s="46">
        <v>0</v>
      </c>
      <c r="Y131" s="10">
        <f>IF(('Max. ARC Revenue Calc'!$B$13-$Q131)&lt;0,0,MIN(('Max. ARC Revenue Calc'!$B$13-$Q131),R131+'Max. ARC Revenue Calc'!$B$17,'Max. ARC Revenue Calc'!$B$15))</f>
        <v>0.5</v>
      </c>
      <c r="Z131" s="118">
        <f t="shared" si="18"/>
        <v>0</v>
      </c>
      <c r="AA131" s="10">
        <f>MIN(S131+'Max. ARC Revenue Calc'!$B$17,'Max. ARC Revenue Calc'!$B$15)</f>
        <v>0.5</v>
      </c>
      <c r="AB131" s="118">
        <f t="shared" si="19"/>
        <v>0</v>
      </c>
      <c r="AC131" s="10">
        <f>IF(('Max. ARC Revenue Calc'!$B$14-V131)&lt;0,0,MIN(('Max. ARC Revenue Calc'!$B$14-V131),W131+'Max. ARC Revenue Calc'!$B$18,'Max. ARC Revenue Calc'!$B$16))</f>
        <v>1</v>
      </c>
      <c r="AD131" s="45">
        <f t="shared" si="20"/>
        <v>0</v>
      </c>
    </row>
    <row r="132" spans="1:30" ht="9.75">
      <c r="A132" s="15" t="str">
        <f t="shared" si="15"/>
        <v>S3: Example 113</v>
      </c>
      <c r="B132" s="15" t="s">
        <v>82</v>
      </c>
      <c r="C132" s="4" t="s">
        <v>83</v>
      </c>
      <c r="D132" s="3" t="s">
        <v>197</v>
      </c>
      <c r="E132" s="71">
        <v>0</v>
      </c>
      <c r="F132" s="71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16"/>
        <v>0</v>
      </c>
      <c r="P132" s="46">
        <v>0</v>
      </c>
      <c r="Q132" s="46">
        <f t="shared" si="17"/>
        <v>0</v>
      </c>
      <c r="R132" s="46">
        <v>0</v>
      </c>
      <c r="S132" s="46">
        <v>0</v>
      </c>
      <c r="U132" s="71">
        <v>0</v>
      </c>
      <c r="V132" s="46">
        <v>0</v>
      </c>
      <c r="W132" s="46">
        <v>0</v>
      </c>
      <c r="Y132" s="10">
        <f>IF(('Max. ARC Revenue Calc'!$B$13-$Q132)&lt;0,0,MIN(('Max. ARC Revenue Calc'!$B$13-$Q132),R132+'Max. ARC Revenue Calc'!$B$17,'Max. ARC Revenue Calc'!$B$15))</f>
        <v>0.5</v>
      </c>
      <c r="Z132" s="118">
        <f t="shared" si="18"/>
        <v>0</v>
      </c>
      <c r="AA132" s="10">
        <f>MIN(S132+'Max. ARC Revenue Calc'!$B$17,'Max. ARC Revenue Calc'!$B$15)</f>
        <v>0.5</v>
      </c>
      <c r="AB132" s="118">
        <f t="shared" si="19"/>
        <v>0</v>
      </c>
      <c r="AC132" s="10">
        <f>IF(('Max. ARC Revenue Calc'!$B$14-V132)&lt;0,0,MIN(('Max. ARC Revenue Calc'!$B$14-V132),W132+'Max. ARC Revenue Calc'!$B$18,'Max. ARC Revenue Calc'!$B$16))</f>
        <v>1</v>
      </c>
      <c r="AD132" s="45">
        <f t="shared" si="20"/>
        <v>0</v>
      </c>
    </row>
    <row r="133" spans="1:30" ht="9.75">
      <c r="A133" s="15" t="str">
        <f t="shared" si="15"/>
        <v>S3: Example 114</v>
      </c>
      <c r="B133" s="15" t="s">
        <v>82</v>
      </c>
      <c r="C133" s="4" t="s">
        <v>83</v>
      </c>
      <c r="D133" s="3" t="s">
        <v>198</v>
      </c>
      <c r="E133" s="71">
        <v>0</v>
      </c>
      <c r="F133" s="71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16"/>
        <v>0</v>
      </c>
      <c r="P133" s="46">
        <v>0</v>
      </c>
      <c r="Q133" s="46">
        <f t="shared" si="17"/>
        <v>0</v>
      </c>
      <c r="R133" s="46">
        <v>0</v>
      </c>
      <c r="S133" s="46">
        <v>0</v>
      </c>
      <c r="U133" s="71">
        <v>0</v>
      </c>
      <c r="V133" s="46">
        <v>0</v>
      </c>
      <c r="W133" s="46">
        <v>0</v>
      </c>
      <c r="Y133" s="10">
        <f>IF(('Max. ARC Revenue Calc'!$B$13-$Q133)&lt;0,0,MIN(('Max. ARC Revenue Calc'!$B$13-$Q133),R133+'Max. ARC Revenue Calc'!$B$17,'Max. ARC Revenue Calc'!$B$15))</f>
        <v>0.5</v>
      </c>
      <c r="Z133" s="118">
        <f t="shared" si="18"/>
        <v>0</v>
      </c>
      <c r="AA133" s="10">
        <f>MIN(S133+'Max. ARC Revenue Calc'!$B$17,'Max. ARC Revenue Calc'!$B$15)</f>
        <v>0.5</v>
      </c>
      <c r="AB133" s="118">
        <f t="shared" si="19"/>
        <v>0</v>
      </c>
      <c r="AC133" s="10">
        <f>IF(('Max. ARC Revenue Calc'!$B$14-V133)&lt;0,0,MIN(('Max. ARC Revenue Calc'!$B$14-V133),W133+'Max. ARC Revenue Calc'!$B$18,'Max. ARC Revenue Calc'!$B$16))</f>
        <v>1</v>
      </c>
      <c r="AD133" s="45">
        <f t="shared" si="20"/>
        <v>0</v>
      </c>
    </row>
    <row r="134" spans="1:30" ht="9.75">
      <c r="A134" s="15" t="str">
        <f t="shared" si="15"/>
        <v>S3: Example 115</v>
      </c>
      <c r="B134" s="15" t="s">
        <v>82</v>
      </c>
      <c r="C134" s="4" t="s">
        <v>83</v>
      </c>
      <c r="D134" s="3" t="s">
        <v>199</v>
      </c>
      <c r="E134" s="71">
        <v>0</v>
      </c>
      <c r="F134" s="71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16"/>
        <v>0</v>
      </c>
      <c r="P134" s="46">
        <v>0</v>
      </c>
      <c r="Q134" s="46">
        <f t="shared" si="17"/>
        <v>0</v>
      </c>
      <c r="R134" s="46">
        <v>0</v>
      </c>
      <c r="S134" s="46">
        <v>0</v>
      </c>
      <c r="U134" s="71">
        <v>0</v>
      </c>
      <c r="V134" s="46">
        <v>0</v>
      </c>
      <c r="W134" s="46">
        <v>0</v>
      </c>
      <c r="Y134" s="10">
        <f>IF(('Max. ARC Revenue Calc'!$B$13-$Q134)&lt;0,0,MIN(('Max. ARC Revenue Calc'!$B$13-$Q134),R134+'Max. ARC Revenue Calc'!$B$17,'Max. ARC Revenue Calc'!$B$15))</f>
        <v>0.5</v>
      </c>
      <c r="Z134" s="118">
        <f t="shared" si="18"/>
        <v>0</v>
      </c>
      <c r="AA134" s="10">
        <f>MIN(S134+'Max. ARC Revenue Calc'!$B$17,'Max. ARC Revenue Calc'!$B$15)</f>
        <v>0.5</v>
      </c>
      <c r="AB134" s="118">
        <f t="shared" si="19"/>
        <v>0</v>
      </c>
      <c r="AC134" s="10">
        <f>IF(('Max. ARC Revenue Calc'!$B$14-V134)&lt;0,0,MIN(('Max. ARC Revenue Calc'!$B$14-V134),W134+'Max. ARC Revenue Calc'!$B$18,'Max. ARC Revenue Calc'!$B$16))</f>
        <v>1</v>
      </c>
      <c r="AD134" s="45">
        <f t="shared" si="20"/>
        <v>0</v>
      </c>
    </row>
    <row r="135" spans="1:30" ht="9.75">
      <c r="A135" s="15" t="str">
        <f t="shared" si="15"/>
        <v>S3: Example 116</v>
      </c>
      <c r="B135" s="15" t="s">
        <v>82</v>
      </c>
      <c r="C135" s="4" t="s">
        <v>83</v>
      </c>
      <c r="D135" s="3" t="s">
        <v>200</v>
      </c>
      <c r="E135" s="71">
        <v>0</v>
      </c>
      <c r="F135" s="71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16"/>
        <v>0</v>
      </c>
      <c r="P135" s="46">
        <v>0</v>
      </c>
      <c r="Q135" s="46">
        <f t="shared" si="17"/>
        <v>0</v>
      </c>
      <c r="R135" s="46">
        <v>0</v>
      </c>
      <c r="S135" s="46">
        <v>0</v>
      </c>
      <c r="U135" s="71">
        <v>0</v>
      </c>
      <c r="V135" s="46">
        <v>0</v>
      </c>
      <c r="W135" s="46">
        <v>0</v>
      </c>
      <c r="Y135" s="10">
        <f>IF(('Max. ARC Revenue Calc'!$B$13-$Q135)&lt;0,0,MIN(('Max. ARC Revenue Calc'!$B$13-$Q135),R135+'Max. ARC Revenue Calc'!$B$17,'Max. ARC Revenue Calc'!$B$15))</f>
        <v>0.5</v>
      </c>
      <c r="Z135" s="118">
        <f t="shared" si="18"/>
        <v>0</v>
      </c>
      <c r="AA135" s="10">
        <f>MIN(S135+'Max. ARC Revenue Calc'!$B$17,'Max. ARC Revenue Calc'!$B$15)</f>
        <v>0.5</v>
      </c>
      <c r="AB135" s="118">
        <f t="shared" si="19"/>
        <v>0</v>
      </c>
      <c r="AC135" s="10">
        <f>IF(('Max. ARC Revenue Calc'!$B$14-V135)&lt;0,0,MIN(('Max. ARC Revenue Calc'!$B$14-V135),W135+'Max. ARC Revenue Calc'!$B$18,'Max. ARC Revenue Calc'!$B$16))</f>
        <v>1</v>
      </c>
      <c r="AD135" s="45">
        <f t="shared" si="20"/>
        <v>0</v>
      </c>
    </row>
    <row r="136" spans="1:30" ht="9.75">
      <c r="A136" s="15" t="str">
        <f t="shared" si="15"/>
        <v>S3: Example 117</v>
      </c>
      <c r="B136" s="15" t="s">
        <v>82</v>
      </c>
      <c r="C136" s="4" t="s">
        <v>83</v>
      </c>
      <c r="D136" s="3" t="s">
        <v>201</v>
      </c>
      <c r="E136" s="71">
        <v>0</v>
      </c>
      <c r="F136" s="71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16"/>
        <v>0</v>
      </c>
      <c r="P136" s="46">
        <v>0</v>
      </c>
      <c r="Q136" s="46">
        <f t="shared" si="17"/>
        <v>0</v>
      </c>
      <c r="R136" s="46">
        <v>0</v>
      </c>
      <c r="S136" s="46">
        <v>0</v>
      </c>
      <c r="U136" s="71">
        <v>0</v>
      </c>
      <c r="V136" s="46">
        <v>0</v>
      </c>
      <c r="W136" s="46">
        <v>0</v>
      </c>
      <c r="Y136" s="10">
        <f>IF(('Max. ARC Revenue Calc'!$B$13-$Q136)&lt;0,0,MIN(('Max. ARC Revenue Calc'!$B$13-$Q136),R136+'Max. ARC Revenue Calc'!$B$17,'Max. ARC Revenue Calc'!$B$15))</f>
        <v>0.5</v>
      </c>
      <c r="Z136" s="118">
        <f t="shared" si="18"/>
        <v>0</v>
      </c>
      <c r="AA136" s="10">
        <f>MIN(S136+'Max. ARC Revenue Calc'!$B$17,'Max. ARC Revenue Calc'!$B$15)</f>
        <v>0.5</v>
      </c>
      <c r="AB136" s="118">
        <f t="shared" si="19"/>
        <v>0</v>
      </c>
      <c r="AC136" s="10">
        <f>IF(('Max. ARC Revenue Calc'!$B$14-V136)&lt;0,0,MIN(('Max. ARC Revenue Calc'!$B$14-V136),W136+'Max. ARC Revenue Calc'!$B$18,'Max. ARC Revenue Calc'!$B$16))</f>
        <v>1</v>
      </c>
      <c r="AD136" s="45">
        <f t="shared" si="20"/>
        <v>0</v>
      </c>
    </row>
    <row r="137" spans="1:30" ht="9.75">
      <c r="A137" s="15" t="str">
        <f t="shared" si="15"/>
        <v>S3: Example 118</v>
      </c>
      <c r="B137" s="15" t="s">
        <v>82</v>
      </c>
      <c r="C137" s="4" t="s">
        <v>83</v>
      </c>
      <c r="D137" s="3" t="s">
        <v>202</v>
      </c>
      <c r="E137" s="71">
        <v>0</v>
      </c>
      <c r="F137" s="71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16"/>
        <v>0</v>
      </c>
      <c r="P137" s="46">
        <v>0</v>
      </c>
      <c r="Q137" s="46">
        <f t="shared" si="17"/>
        <v>0</v>
      </c>
      <c r="R137" s="46">
        <v>0</v>
      </c>
      <c r="S137" s="46">
        <v>0</v>
      </c>
      <c r="U137" s="71">
        <v>0</v>
      </c>
      <c r="V137" s="46">
        <v>0</v>
      </c>
      <c r="W137" s="46">
        <v>0</v>
      </c>
      <c r="Y137" s="10">
        <f>IF(('Max. ARC Revenue Calc'!$B$13-$Q137)&lt;0,0,MIN(('Max. ARC Revenue Calc'!$B$13-$Q137),R137+'Max. ARC Revenue Calc'!$B$17,'Max. ARC Revenue Calc'!$B$15))</f>
        <v>0.5</v>
      </c>
      <c r="Z137" s="118">
        <f t="shared" si="18"/>
        <v>0</v>
      </c>
      <c r="AA137" s="10">
        <f>MIN(S137+'Max. ARC Revenue Calc'!$B$17,'Max. ARC Revenue Calc'!$B$15)</f>
        <v>0.5</v>
      </c>
      <c r="AB137" s="118">
        <f t="shared" si="19"/>
        <v>0</v>
      </c>
      <c r="AC137" s="10">
        <f>IF(('Max. ARC Revenue Calc'!$B$14-V137)&lt;0,0,MIN(('Max. ARC Revenue Calc'!$B$14-V137),W137+'Max. ARC Revenue Calc'!$B$18,'Max. ARC Revenue Calc'!$B$16))</f>
        <v>1</v>
      </c>
      <c r="AD137" s="45">
        <f t="shared" si="20"/>
        <v>0</v>
      </c>
    </row>
    <row r="138" spans="1:30" ht="9.75">
      <c r="A138" s="15" t="str">
        <f t="shared" si="15"/>
        <v>S3: Example 119</v>
      </c>
      <c r="B138" s="15" t="s">
        <v>82</v>
      </c>
      <c r="C138" s="4" t="s">
        <v>83</v>
      </c>
      <c r="D138" s="3" t="s">
        <v>203</v>
      </c>
      <c r="E138" s="71">
        <v>0</v>
      </c>
      <c r="F138" s="71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16"/>
        <v>0</v>
      </c>
      <c r="P138" s="46">
        <v>0</v>
      </c>
      <c r="Q138" s="46">
        <f t="shared" si="17"/>
        <v>0</v>
      </c>
      <c r="R138" s="46">
        <v>0</v>
      </c>
      <c r="S138" s="46">
        <v>0</v>
      </c>
      <c r="U138" s="71">
        <v>0</v>
      </c>
      <c r="V138" s="46">
        <v>0</v>
      </c>
      <c r="W138" s="46">
        <v>0</v>
      </c>
      <c r="Y138" s="10">
        <f>IF(('Max. ARC Revenue Calc'!$B$13-$Q138)&lt;0,0,MIN(('Max. ARC Revenue Calc'!$B$13-$Q138),R138+'Max. ARC Revenue Calc'!$B$17,'Max. ARC Revenue Calc'!$B$15))</f>
        <v>0.5</v>
      </c>
      <c r="Z138" s="118">
        <f t="shared" si="18"/>
        <v>0</v>
      </c>
      <c r="AA138" s="10">
        <f>MIN(S138+'Max. ARC Revenue Calc'!$B$17,'Max. ARC Revenue Calc'!$B$15)</f>
        <v>0.5</v>
      </c>
      <c r="AB138" s="118">
        <f t="shared" si="19"/>
        <v>0</v>
      </c>
      <c r="AC138" s="10">
        <f>IF(('Max. ARC Revenue Calc'!$B$14-V138)&lt;0,0,MIN(('Max. ARC Revenue Calc'!$B$14-V138),W138+'Max. ARC Revenue Calc'!$B$18,'Max. ARC Revenue Calc'!$B$16))</f>
        <v>1</v>
      </c>
      <c r="AD138" s="45">
        <f t="shared" si="20"/>
        <v>0</v>
      </c>
    </row>
    <row r="139" spans="1:30" ht="9.75">
      <c r="A139" s="15" t="str">
        <f t="shared" si="15"/>
        <v>S3: Example 120</v>
      </c>
      <c r="B139" s="15" t="s">
        <v>82</v>
      </c>
      <c r="C139" s="4" t="s">
        <v>83</v>
      </c>
      <c r="D139" s="3" t="s">
        <v>204</v>
      </c>
      <c r="E139" s="71">
        <v>0</v>
      </c>
      <c r="F139" s="71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16"/>
        <v>0</v>
      </c>
      <c r="P139" s="46">
        <v>0</v>
      </c>
      <c r="Q139" s="46">
        <f t="shared" si="17"/>
        <v>0</v>
      </c>
      <c r="R139" s="46">
        <v>0</v>
      </c>
      <c r="S139" s="46">
        <v>0</v>
      </c>
      <c r="U139" s="71">
        <v>0</v>
      </c>
      <c r="V139" s="46">
        <v>0</v>
      </c>
      <c r="W139" s="46">
        <v>0</v>
      </c>
      <c r="Y139" s="10">
        <f>IF(('Max. ARC Revenue Calc'!$B$13-$Q139)&lt;0,0,MIN(('Max. ARC Revenue Calc'!$B$13-$Q139),R139+'Max. ARC Revenue Calc'!$B$17,'Max. ARC Revenue Calc'!$B$15))</f>
        <v>0.5</v>
      </c>
      <c r="Z139" s="118">
        <f t="shared" si="18"/>
        <v>0</v>
      </c>
      <c r="AA139" s="10">
        <f>MIN(S139+'Max. ARC Revenue Calc'!$B$17,'Max. ARC Revenue Calc'!$B$15)</f>
        <v>0.5</v>
      </c>
      <c r="AB139" s="118">
        <f t="shared" si="19"/>
        <v>0</v>
      </c>
      <c r="AC139" s="10">
        <f>IF(('Max. ARC Revenue Calc'!$B$14-V139)&lt;0,0,MIN(('Max. ARC Revenue Calc'!$B$14-V139),W139+'Max. ARC Revenue Calc'!$B$18,'Max. ARC Revenue Calc'!$B$16))</f>
        <v>1</v>
      </c>
      <c r="AD139" s="45">
        <f t="shared" si="20"/>
        <v>0</v>
      </c>
    </row>
    <row r="140" spans="1:30" ht="9.75">
      <c r="A140" s="15" t="str">
        <f t="shared" si="15"/>
        <v>S3: Example 121</v>
      </c>
      <c r="B140" s="15" t="s">
        <v>82</v>
      </c>
      <c r="C140" s="4" t="s">
        <v>83</v>
      </c>
      <c r="D140" s="3" t="s">
        <v>205</v>
      </c>
      <c r="E140" s="71">
        <v>0</v>
      </c>
      <c r="F140" s="71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16"/>
        <v>0</v>
      </c>
      <c r="P140" s="46">
        <v>0</v>
      </c>
      <c r="Q140" s="46">
        <f t="shared" si="17"/>
        <v>0</v>
      </c>
      <c r="R140" s="46">
        <v>0</v>
      </c>
      <c r="S140" s="46">
        <v>0</v>
      </c>
      <c r="U140" s="71">
        <v>0</v>
      </c>
      <c r="V140" s="46">
        <v>0</v>
      </c>
      <c r="W140" s="46">
        <v>0</v>
      </c>
      <c r="Y140" s="10">
        <f>IF(('Max. ARC Revenue Calc'!$B$13-$Q140)&lt;0,0,MIN(('Max. ARC Revenue Calc'!$B$13-$Q140),R140+'Max. ARC Revenue Calc'!$B$17,'Max. ARC Revenue Calc'!$B$15))</f>
        <v>0.5</v>
      </c>
      <c r="Z140" s="118">
        <f t="shared" si="18"/>
        <v>0</v>
      </c>
      <c r="AA140" s="10">
        <f>MIN(S140+'Max. ARC Revenue Calc'!$B$17,'Max. ARC Revenue Calc'!$B$15)</f>
        <v>0.5</v>
      </c>
      <c r="AB140" s="118">
        <f t="shared" si="19"/>
        <v>0</v>
      </c>
      <c r="AC140" s="10">
        <f>IF(('Max. ARC Revenue Calc'!$B$14-V140)&lt;0,0,MIN(('Max. ARC Revenue Calc'!$B$14-V140),W140+'Max. ARC Revenue Calc'!$B$18,'Max. ARC Revenue Calc'!$B$16))</f>
        <v>1</v>
      </c>
      <c r="AD140" s="45">
        <f t="shared" si="20"/>
        <v>0</v>
      </c>
    </row>
    <row r="141" spans="1:30" ht="9.75">
      <c r="A141" s="15" t="str">
        <f t="shared" si="15"/>
        <v>S3: Example 122</v>
      </c>
      <c r="B141" s="15" t="s">
        <v>82</v>
      </c>
      <c r="C141" s="4" t="s">
        <v>83</v>
      </c>
      <c r="D141" s="3" t="s">
        <v>206</v>
      </c>
      <c r="E141" s="71">
        <v>0</v>
      </c>
      <c r="F141" s="71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16"/>
        <v>0</v>
      </c>
      <c r="P141" s="46">
        <v>0</v>
      </c>
      <c r="Q141" s="46">
        <f t="shared" si="17"/>
        <v>0</v>
      </c>
      <c r="R141" s="46">
        <v>0</v>
      </c>
      <c r="S141" s="46">
        <v>0</v>
      </c>
      <c r="U141" s="71">
        <v>0</v>
      </c>
      <c r="V141" s="46">
        <v>0</v>
      </c>
      <c r="W141" s="46">
        <v>0</v>
      </c>
      <c r="Y141" s="10">
        <f>IF(('Max. ARC Revenue Calc'!$B$13-$Q141)&lt;0,0,MIN(('Max. ARC Revenue Calc'!$B$13-$Q141),R141+'Max. ARC Revenue Calc'!$B$17,'Max. ARC Revenue Calc'!$B$15))</f>
        <v>0.5</v>
      </c>
      <c r="Z141" s="118">
        <f t="shared" si="18"/>
        <v>0</v>
      </c>
      <c r="AA141" s="10">
        <f>MIN(S141+'Max. ARC Revenue Calc'!$B$17,'Max. ARC Revenue Calc'!$B$15)</f>
        <v>0.5</v>
      </c>
      <c r="AB141" s="118">
        <f t="shared" si="19"/>
        <v>0</v>
      </c>
      <c r="AC141" s="10">
        <f>IF(('Max. ARC Revenue Calc'!$B$14-V141)&lt;0,0,MIN(('Max. ARC Revenue Calc'!$B$14-V141),W141+'Max. ARC Revenue Calc'!$B$18,'Max. ARC Revenue Calc'!$B$16))</f>
        <v>1</v>
      </c>
      <c r="AD141" s="45">
        <f t="shared" si="20"/>
        <v>0</v>
      </c>
    </row>
    <row r="142" spans="1:30" ht="9.75">
      <c r="A142" s="15" t="str">
        <f t="shared" si="15"/>
        <v>S3: Example 123</v>
      </c>
      <c r="B142" s="15" t="s">
        <v>82</v>
      </c>
      <c r="C142" s="4" t="s">
        <v>83</v>
      </c>
      <c r="D142" s="3" t="s">
        <v>207</v>
      </c>
      <c r="E142" s="71">
        <v>0</v>
      </c>
      <c r="F142" s="71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t="shared" si="16"/>
        <v>0</v>
      </c>
      <c r="P142" s="46">
        <v>0</v>
      </c>
      <c r="Q142" s="46">
        <f t="shared" si="17"/>
        <v>0</v>
      </c>
      <c r="R142" s="46">
        <v>0</v>
      </c>
      <c r="S142" s="46">
        <v>0</v>
      </c>
      <c r="U142" s="71">
        <v>0</v>
      </c>
      <c r="V142" s="46">
        <v>0</v>
      </c>
      <c r="W142" s="46">
        <v>0</v>
      </c>
      <c r="Y142" s="10">
        <f>IF(('Max. ARC Revenue Calc'!$B$13-$Q142)&lt;0,0,MIN(('Max. ARC Revenue Calc'!$B$13-$Q142),R142+'Max. ARC Revenue Calc'!$B$17,'Max. ARC Revenue Calc'!$B$15))</f>
        <v>0.5</v>
      </c>
      <c r="Z142" s="118">
        <f t="shared" si="18"/>
        <v>0</v>
      </c>
      <c r="AA142" s="10">
        <f>MIN(S142+'Max. ARC Revenue Calc'!$B$17,'Max. ARC Revenue Calc'!$B$15)</f>
        <v>0.5</v>
      </c>
      <c r="AB142" s="118">
        <f t="shared" si="19"/>
        <v>0</v>
      </c>
      <c r="AC142" s="10">
        <f>IF(('Max. ARC Revenue Calc'!$B$14-V142)&lt;0,0,MIN(('Max. ARC Revenue Calc'!$B$14-V142),W142+'Max. ARC Revenue Calc'!$B$18,'Max. ARC Revenue Calc'!$B$16))</f>
        <v>1</v>
      </c>
      <c r="AD142" s="45">
        <f t="shared" si="20"/>
        <v>0</v>
      </c>
    </row>
    <row r="143" spans="1:30" ht="9.75">
      <c r="A143" s="15" t="str">
        <f t="shared" si="15"/>
        <v>S3: Example 124</v>
      </c>
      <c r="B143" s="15" t="s">
        <v>82</v>
      </c>
      <c r="C143" s="4" t="s">
        <v>83</v>
      </c>
      <c r="D143" s="3" t="s">
        <v>208</v>
      </c>
      <c r="E143" s="71">
        <v>0</v>
      </c>
      <c r="F143" s="71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16"/>
        <v>0</v>
      </c>
      <c r="P143" s="46">
        <v>0</v>
      </c>
      <c r="Q143" s="46">
        <f t="shared" si="17"/>
        <v>0</v>
      </c>
      <c r="R143" s="46">
        <v>0</v>
      </c>
      <c r="S143" s="46">
        <v>0</v>
      </c>
      <c r="U143" s="71">
        <v>0</v>
      </c>
      <c r="V143" s="46">
        <v>0</v>
      </c>
      <c r="W143" s="46">
        <v>0</v>
      </c>
      <c r="Y143" s="10">
        <f>IF(('Max. ARC Revenue Calc'!$B$13-$Q143)&lt;0,0,MIN(('Max. ARC Revenue Calc'!$B$13-$Q143),R143+'Max. ARC Revenue Calc'!$B$17,'Max. ARC Revenue Calc'!$B$15))</f>
        <v>0.5</v>
      </c>
      <c r="Z143" s="118">
        <f t="shared" si="18"/>
        <v>0</v>
      </c>
      <c r="AA143" s="10">
        <f>MIN(S143+'Max. ARC Revenue Calc'!$B$17,'Max. ARC Revenue Calc'!$B$15)</f>
        <v>0.5</v>
      </c>
      <c r="AB143" s="118">
        <f t="shared" si="19"/>
        <v>0</v>
      </c>
      <c r="AC143" s="10">
        <f>IF(('Max. ARC Revenue Calc'!$B$14-V143)&lt;0,0,MIN(('Max. ARC Revenue Calc'!$B$14-V143),W143+'Max. ARC Revenue Calc'!$B$18,'Max. ARC Revenue Calc'!$B$16))</f>
        <v>1</v>
      </c>
      <c r="AD143" s="45">
        <f t="shared" si="20"/>
        <v>0</v>
      </c>
    </row>
    <row r="144" spans="1:30" ht="9.75">
      <c r="A144" s="15" t="str">
        <f t="shared" si="15"/>
        <v>S3: Example 125</v>
      </c>
      <c r="B144" s="15" t="s">
        <v>82</v>
      </c>
      <c r="C144" s="4" t="s">
        <v>83</v>
      </c>
      <c r="D144" s="3" t="s">
        <v>209</v>
      </c>
      <c r="E144" s="71">
        <v>0</v>
      </c>
      <c r="F144" s="71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16"/>
        <v>0</v>
      </c>
      <c r="P144" s="46">
        <v>0</v>
      </c>
      <c r="Q144" s="46">
        <f t="shared" si="17"/>
        <v>0</v>
      </c>
      <c r="R144" s="46">
        <v>0</v>
      </c>
      <c r="S144" s="46">
        <v>0</v>
      </c>
      <c r="U144" s="71">
        <v>0</v>
      </c>
      <c r="V144" s="46">
        <v>0</v>
      </c>
      <c r="W144" s="46">
        <v>0</v>
      </c>
      <c r="Y144" s="10">
        <f>IF(('Max. ARC Revenue Calc'!$B$13-$Q144)&lt;0,0,MIN(('Max. ARC Revenue Calc'!$B$13-$Q144),R144+'Max. ARC Revenue Calc'!$B$17,'Max. ARC Revenue Calc'!$B$15))</f>
        <v>0.5</v>
      </c>
      <c r="Z144" s="118">
        <f t="shared" si="18"/>
        <v>0</v>
      </c>
      <c r="AA144" s="10">
        <f>MIN(S144+'Max. ARC Revenue Calc'!$B$17,'Max. ARC Revenue Calc'!$B$15)</f>
        <v>0.5</v>
      </c>
      <c r="AB144" s="118">
        <f t="shared" si="19"/>
        <v>0</v>
      </c>
      <c r="AC144" s="10">
        <f>IF(('Max. ARC Revenue Calc'!$B$14-V144)&lt;0,0,MIN(('Max. ARC Revenue Calc'!$B$14-V144),W144+'Max. ARC Revenue Calc'!$B$18,'Max. ARC Revenue Calc'!$B$16))</f>
        <v>1</v>
      </c>
      <c r="AD144" s="45">
        <f t="shared" si="20"/>
        <v>0</v>
      </c>
    </row>
    <row r="145" spans="21:29" ht="9.75">
      <c r="U145" s="71" t="s">
        <v>98</v>
      </c>
      <c r="Y145" s="10"/>
      <c r="Z145" s="118"/>
      <c r="AA145" s="10"/>
      <c r="AB145" s="118"/>
      <c r="AC145" s="10"/>
    </row>
    <row r="146" spans="4:29" ht="9.75">
      <c r="D146" s="3" t="s">
        <v>210</v>
      </c>
      <c r="U146" s="71" t="s">
        <v>98</v>
      </c>
      <c r="Y146" s="10"/>
      <c r="Z146" s="118"/>
      <c r="AA146" s="10"/>
      <c r="AB146" s="118"/>
      <c r="AC146" s="10"/>
    </row>
    <row r="147" spans="1:30" ht="9.75">
      <c r="A147" s="15" t="str">
        <f t="shared" si="15"/>
        <v>S3: Example 128</v>
      </c>
      <c r="B147" s="15" t="s">
        <v>82</v>
      </c>
      <c r="C147" s="4" t="s">
        <v>83</v>
      </c>
      <c r="D147" s="3" t="s">
        <v>211</v>
      </c>
      <c r="E147" s="71">
        <v>0</v>
      </c>
      <c r="F147" s="71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16"/>
        <v>0</v>
      </c>
      <c r="P147" s="46">
        <v>0</v>
      </c>
      <c r="Q147" s="46">
        <f t="shared" si="17"/>
        <v>0</v>
      </c>
      <c r="R147" s="46">
        <v>0</v>
      </c>
      <c r="S147" s="46">
        <v>0</v>
      </c>
      <c r="U147" s="71">
        <v>0</v>
      </c>
      <c r="V147" s="46">
        <v>0</v>
      </c>
      <c r="W147" s="46">
        <v>0</v>
      </c>
      <c r="Y147" s="10">
        <f>IF(('Max. ARC Revenue Calc'!$B$13-$Q147)&lt;0,0,MIN(('Max. ARC Revenue Calc'!$B$13-$Q147),R147+'Max. ARC Revenue Calc'!$B$17,'Max. ARC Revenue Calc'!$B$15))</f>
        <v>0.5</v>
      </c>
      <c r="Z147" s="118">
        <f t="shared" si="18"/>
        <v>0</v>
      </c>
      <c r="AA147" s="10">
        <f>MIN(S147+'Max. ARC Revenue Calc'!$B$17,'Max. ARC Revenue Calc'!$B$15)</f>
        <v>0.5</v>
      </c>
      <c r="AB147" s="118">
        <f t="shared" si="19"/>
        <v>0</v>
      </c>
      <c r="AC147" s="10">
        <f>IF(('Max. ARC Revenue Calc'!$B$14-V147)&lt;0,0,MIN(('Max. ARC Revenue Calc'!$B$14-V147),W147+'Max. ARC Revenue Calc'!$B$18,'Max. ARC Revenue Calc'!$B$16))</f>
        <v>1</v>
      </c>
      <c r="AD147" s="45">
        <f t="shared" si="20"/>
        <v>0</v>
      </c>
    </row>
    <row r="148" spans="1:30" ht="9.75">
      <c r="A148" s="15" t="str">
        <f t="shared" si="15"/>
        <v>S3: Example 129</v>
      </c>
      <c r="B148" s="15" t="s">
        <v>82</v>
      </c>
      <c r="C148" s="4" t="s">
        <v>83</v>
      </c>
      <c r="D148" s="3" t="s">
        <v>212</v>
      </c>
      <c r="E148" s="71">
        <v>0</v>
      </c>
      <c r="F148" s="71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16"/>
        <v>0</v>
      </c>
      <c r="P148" s="46">
        <v>0</v>
      </c>
      <c r="Q148" s="46">
        <f t="shared" si="17"/>
        <v>0</v>
      </c>
      <c r="R148" s="46">
        <v>0</v>
      </c>
      <c r="S148" s="46">
        <v>0</v>
      </c>
      <c r="U148" s="71">
        <v>0</v>
      </c>
      <c r="V148" s="46">
        <v>0</v>
      </c>
      <c r="W148" s="46">
        <v>0</v>
      </c>
      <c r="Y148" s="10">
        <f>IF(('Max. ARC Revenue Calc'!$B$13-$Q148)&lt;0,0,MIN(('Max. ARC Revenue Calc'!$B$13-$Q148),R148+'Max. ARC Revenue Calc'!$B$17,'Max. ARC Revenue Calc'!$B$15))</f>
        <v>0.5</v>
      </c>
      <c r="Z148" s="118">
        <f t="shared" si="18"/>
        <v>0</v>
      </c>
      <c r="AA148" s="10">
        <f>MIN(S148+'Max. ARC Revenue Calc'!$B$17,'Max. ARC Revenue Calc'!$B$15)</f>
        <v>0.5</v>
      </c>
      <c r="AB148" s="118">
        <f t="shared" si="19"/>
        <v>0</v>
      </c>
      <c r="AC148" s="10">
        <f>IF(('Max. ARC Revenue Calc'!$B$14-V148)&lt;0,0,MIN(('Max. ARC Revenue Calc'!$B$14-V148),W148+'Max. ARC Revenue Calc'!$B$18,'Max. ARC Revenue Calc'!$B$16))</f>
        <v>1</v>
      </c>
      <c r="AD148" s="45">
        <f t="shared" si="20"/>
        <v>0</v>
      </c>
    </row>
    <row r="149" spans="1:30" ht="9.75">
      <c r="A149" s="15" t="str">
        <f t="shared" si="15"/>
        <v>S3: Example 130</v>
      </c>
      <c r="B149" s="15" t="s">
        <v>82</v>
      </c>
      <c r="C149" s="4" t="s">
        <v>83</v>
      </c>
      <c r="D149" s="3" t="s">
        <v>213</v>
      </c>
      <c r="E149" s="71">
        <v>0</v>
      </c>
      <c r="F149" s="71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16"/>
        <v>0</v>
      </c>
      <c r="P149" s="46">
        <v>0</v>
      </c>
      <c r="Q149" s="46">
        <f t="shared" si="17"/>
        <v>0</v>
      </c>
      <c r="R149" s="46">
        <v>0</v>
      </c>
      <c r="S149" s="46">
        <v>0</v>
      </c>
      <c r="U149" s="71">
        <v>0</v>
      </c>
      <c r="V149" s="46">
        <v>0</v>
      </c>
      <c r="W149" s="46">
        <v>0</v>
      </c>
      <c r="Y149" s="10">
        <f>IF(('Max. ARC Revenue Calc'!$B$13-$Q149)&lt;0,0,MIN(('Max. ARC Revenue Calc'!$B$13-$Q149),R149+'Max. ARC Revenue Calc'!$B$17,'Max. ARC Revenue Calc'!$B$15))</f>
        <v>0.5</v>
      </c>
      <c r="Z149" s="118">
        <f t="shared" si="18"/>
        <v>0</v>
      </c>
      <c r="AA149" s="10">
        <f>MIN(S149+'Max. ARC Revenue Calc'!$B$17,'Max. ARC Revenue Calc'!$B$15)</f>
        <v>0.5</v>
      </c>
      <c r="AB149" s="118">
        <f t="shared" si="19"/>
        <v>0</v>
      </c>
      <c r="AC149" s="10">
        <f>IF(('Max. ARC Revenue Calc'!$B$14-V149)&lt;0,0,MIN(('Max. ARC Revenue Calc'!$B$14-V149),W149+'Max. ARC Revenue Calc'!$B$18,'Max. ARC Revenue Calc'!$B$16))</f>
        <v>1</v>
      </c>
      <c r="AD149" s="45">
        <f t="shared" si="20"/>
        <v>0</v>
      </c>
    </row>
    <row r="150" spans="2:30" ht="9.75">
      <c r="B150" s="15" t="s">
        <v>82</v>
      </c>
      <c r="C150" s="4" t="s">
        <v>83</v>
      </c>
      <c r="D150" s="3" t="s">
        <v>214</v>
      </c>
      <c r="E150" s="71">
        <v>0</v>
      </c>
      <c r="F150" s="71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P150" s="46">
        <v>0</v>
      </c>
      <c r="R150" s="46">
        <v>0</v>
      </c>
      <c r="S150" s="46">
        <v>0</v>
      </c>
      <c r="U150" s="71">
        <v>0</v>
      </c>
      <c r="V150" s="46">
        <v>0</v>
      </c>
      <c r="W150" s="46">
        <v>0</v>
      </c>
      <c r="Y150" s="10">
        <f>IF(('Max. ARC Revenue Calc'!$B$13-$Q150)&lt;0,0,MIN(('Max. ARC Revenue Calc'!$B$13-$Q150),R150+'Max. ARC Revenue Calc'!$B$17,'Max. ARC Revenue Calc'!$B$15))</f>
        <v>0.5</v>
      </c>
      <c r="Z150" s="118">
        <f t="shared" si="18"/>
        <v>0</v>
      </c>
      <c r="AA150" s="10">
        <f>MIN(S150+'Max. ARC Revenue Calc'!$B$17,'Max. ARC Revenue Calc'!$B$15)</f>
        <v>0.5</v>
      </c>
      <c r="AB150" s="118">
        <f t="shared" si="19"/>
        <v>0</v>
      </c>
      <c r="AC150" s="10">
        <f>IF(('Max. ARC Revenue Calc'!$B$14-V150)&lt;0,0,MIN(('Max. ARC Revenue Calc'!$B$14-V150),W150+'Max. ARC Revenue Calc'!$B$18,'Max. ARC Revenue Calc'!$B$16))</f>
        <v>1</v>
      </c>
      <c r="AD150" s="45">
        <f t="shared" si="20"/>
        <v>0</v>
      </c>
    </row>
    <row r="151" spans="1:30" ht="9.75">
      <c r="A151" s="15" t="str">
        <f aca="true" t="shared" si="21" ref="A151:A212">B151&amp;": "&amp;D151</f>
        <v>S3: Example 132</v>
      </c>
      <c r="B151" s="15" t="s">
        <v>82</v>
      </c>
      <c r="C151" s="4" t="s">
        <v>83</v>
      </c>
      <c r="D151" s="3" t="s">
        <v>215</v>
      </c>
      <c r="E151" s="71">
        <v>0</v>
      </c>
      <c r="F151" s="71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aca="true" t="shared" si="22" ref="O151:O212">ROUND(SUM(G151:N151),2)</f>
        <v>0</v>
      </c>
      <c r="P151" s="46">
        <v>0</v>
      </c>
      <c r="Q151" s="46">
        <f aca="true" t="shared" si="23" ref="Q151:Q212">MAX(O151,P151)</f>
        <v>0</v>
      </c>
      <c r="R151" s="46">
        <v>0</v>
      </c>
      <c r="S151" s="46">
        <v>0</v>
      </c>
      <c r="U151" s="71">
        <v>0</v>
      </c>
      <c r="V151" s="46">
        <v>0</v>
      </c>
      <c r="W151" s="46">
        <v>0</v>
      </c>
      <c r="Y151" s="10">
        <f>IF(('Max. ARC Revenue Calc'!$B$13-$Q151)&lt;0,0,MIN(('Max. ARC Revenue Calc'!$B$13-$Q151),R151+'Max. ARC Revenue Calc'!$B$17,'Max. ARC Revenue Calc'!$B$15))</f>
        <v>0.5</v>
      </c>
      <c r="Z151" s="118">
        <f aca="true" t="shared" si="24" ref="Z151:Z212">E151*Y151</f>
        <v>0</v>
      </c>
      <c r="AA151" s="10">
        <f>MIN(S151+'Max. ARC Revenue Calc'!$B$17,'Max. ARC Revenue Calc'!$B$15)</f>
        <v>0.5</v>
      </c>
      <c r="AB151" s="118">
        <f aca="true" t="shared" si="25" ref="AB151:AB212">F151*AA151</f>
        <v>0</v>
      </c>
      <c r="AC151" s="10">
        <f>IF(('Max. ARC Revenue Calc'!$B$14-V151)&lt;0,0,MIN(('Max. ARC Revenue Calc'!$B$14-V151),W151+'Max. ARC Revenue Calc'!$B$18,'Max. ARC Revenue Calc'!$B$16))</f>
        <v>1</v>
      </c>
      <c r="AD151" s="45">
        <f aca="true" t="shared" si="26" ref="AD151:AD212">U151*AC151</f>
        <v>0</v>
      </c>
    </row>
    <row r="152" spans="1:30" ht="9.75">
      <c r="A152" s="15" t="str">
        <f t="shared" si="21"/>
        <v>S3: Example 133</v>
      </c>
      <c r="B152" s="15" t="s">
        <v>82</v>
      </c>
      <c r="C152" s="4" t="s">
        <v>83</v>
      </c>
      <c r="D152" s="3" t="s">
        <v>216</v>
      </c>
      <c r="E152" s="71">
        <v>0</v>
      </c>
      <c r="F152" s="71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22"/>
        <v>0</v>
      </c>
      <c r="P152" s="46">
        <v>0</v>
      </c>
      <c r="Q152" s="46">
        <f t="shared" si="23"/>
        <v>0</v>
      </c>
      <c r="R152" s="46">
        <v>0</v>
      </c>
      <c r="S152" s="46">
        <v>0</v>
      </c>
      <c r="U152" s="71">
        <v>0</v>
      </c>
      <c r="V152" s="46">
        <v>0</v>
      </c>
      <c r="W152" s="46">
        <v>0</v>
      </c>
      <c r="Y152" s="10">
        <f>IF(('Max. ARC Revenue Calc'!$B$13-$Q152)&lt;0,0,MIN(('Max. ARC Revenue Calc'!$B$13-$Q152),R152+'Max. ARC Revenue Calc'!$B$17,'Max. ARC Revenue Calc'!$B$15))</f>
        <v>0.5</v>
      </c>
      <c r="Z152" s="118">
        <f t="shared" si="24"/>
        <v>0</v>
      </c>
      <c r="AA152" s="10">
        <f>MIN(S152+'Max. ARC Revenue Calc'!$B$17,'Max. ARC Revenue Calc'!$B$15)</f>
        <v>0.5</v>
      </c>
      <c r="AB152" s="118">
        <f t="shared" si="25"/>
        <v>0</v>
      </c>
      <c r="AC152" s="10">
        <f>IF(('Max. ARC Revenue Calc'!$B$14-V152)&lt;0,0,MIN(('Max. ARC Revenue Calc'!$B$14-V152),W152+'Max. ARC Revenue Calc'!$B$18,'Max. ARC Revenue Calc'!$B$16))</f>
        <v>1</v>
      </c>
      <c r="AD152" s="45">
        <f t="shared" si="26"/>
        <v>0</v>
      </c>
    </row>
    <row r="153" spans="1:30" ht="9.75">
      <c r="A153" s="15" t="str">
        <f t="shared" si="21"/>
        <v>S3: Example 134</v>
      </c>
      <c r="B153" s="15" t="s">
        <v>82</v>
      </c>
      <c r="C153" s="4" t="s">
        <v>83</v>
      </c>
      <c r="D153" s="3" t="s">
        <v>217</v>
      </c>
      <c r="E153" s="71">
        <v>0</v>
      </c>
      <c r="F153" s="71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22"/>
        <v>0</v>
      </c>
      <c r="P153" s="46">
        <v>0</v>
      </c>
      <c r="Q153" s="46">
        <f t="shared" si="23"/>
        <v>0</v>
      </c>
      <c r="R153" s="46">
        <v>0</v>
      </c>
      <c r="S153" s="46">
        <v>0</v>
      </c>
      <c r="U153" s="71">
        <v>0</v>
      </c>
      <c r="V153" s="46">
        <v>0</v>
      </c>
      <c r="W153" s="46">
        <v>0</v>
      </c>
      <c r="Y153" s="10">
        <f>IF(('Max. ARC Revenue Calc'!$B$13-$Q153)&lt;0,0,MIN(('Max. ARC Revenue Calc'!$B$13-$Q153),R153+'Max. ARC Revenue Calc'!$B$17,'Max. ARC Revenue Calc'!$B$15))</f>
        <v>0.5</v>
      </c>
      <c r="Z153" s="118">
        <f t="shared" si="24"/>
        <v>0</v>
      </c>
      <c r="AA153" s="10">
        <f>MIN(S153+'Max. ARC Revenue Calc'!$B$17,'Max. ARC Revenue Calc'!$B$15)</f>
        <v>0.5</v>
      </c>
      <c r="AB153" s="118">
        <f t="shared" si="25"/>
        <v>0</v>
      </c>
      <c r="AC153" s="10">
        <f>IF(('Max. ARC Revenue Calc'!$B$14-V153)&lt;0,0,MIN(('Max. ARC Revenue Calc'!$B$14-V153),W153+'Max. ARC Revenue Calc'!$B$18,'Max. ARC Revenue Calc'!$B$16))</f>
        <v>1</v>
      </c>
      <c r="AD153" s="45">
        <f t="shared" si="26"/>
        <v>0</v>
      </c>
    </row>
    <row r="154" spans="1:30" ht="9.75">
      <c r="A154" s="15" t="str">
        <f t="shared" si="21"/>
        <v>S3: Example 135</v>
      </c>
      <c r="B154" s="15" t="s">
        <v>82</v>
      </c>
      <c r="C154" s="4" t="s">
        <v>83</v>
      </c>
      <c r="D154" s="3" t="s">
        <v>218</v>
      </c>
      <c r="E154" s="71">
        <v>0</v>
      </c>
      <c r="F154" s="71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22"/>
        <v>0</v>
      </c>
      <c r="P154" s="46">
        <v>0</v>
      </c>
      <c r="Q154" s="46">
        <f t="shared" si="23"/>
        <v>0</v>
      </c>
      <c r="R154" s="46">
        <v>0</v>
      </c>
      <c r="S154" s="46">
        <v>0</v>
      </c>
      <c r="U154" s="71">
        <v>0</v>
      </c>
      <c r="V154" s="46">
        <v>0</v>
      </c>
      <c r="W154" s="46">
        <v>0</v>
      </c>
      <c r="Y154" s="10">
        <f>IF(('Max. ARC Revenue Calc'!$B$13-$Q154)&lt;0,0,MIN(('Max. ARC Revenue Calc'!$B$13-$Q154),R154+'Max. ARC Revenue Calc'!$B$17,'Max. ARC Revenue Calc'!$B$15))</f>
        <v>0.5</v>
      </c>
      <c r="Z154" s="118">
        <f t="shared" si="24"/>
        <v>0</v>
      </c>
      <c r="AA154" s="10">
        <f>MIN(S154+'Max. ARC Revenue Calc'!$B$17,'Max. ARC Revenue Calc'!$B$15)</f>
        <v>0.5</v>
      </c>
      <c r="AB154" s="118">
        <f t="shared" si="25"/>
        <v>0</v>
      </c>
      <c r="AC154" s="10">
        <f>IF(('Max. ARC Revenue Calc'!$B$14-V154)&lt;0,0,MIN(('Max. ARC Revenue Calc'!$B$14-V154),W154+'Max. ARC Revenue Calc'!$B$18,'Max. ARC Revenue Calc'!$B$16))</f>
        <v>1</v>
      </c>
      <c r="AD154" s="45">
        <f t="shared" si="26"/>
        <v>0</v>
      </c>
    </row>
    <row r="155" spans="1:30" ht="9.75">
      <c r="A155" s="15" t="str">
        <f t="shared" si="21"/>
        <v>S3: Example 136</v>
      </c>
      <c r="B155" s="15" t="s">
        <v>82</v>
      </c>
      <c r="C155" s="4" t="s">
        <v>83</v>
      </c>
      <c r="D155" s="3" t="s">
        <v>219</v>
      </c>
      <c r="E155" s="71">
        <v>0</v>
      </c>
      <c r="F155" s="71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22"/>
        <v>0</v>
      </c>
      <c r="P155" s="46">
        <v>0</v>
      </c>
      <c r="Q155" s="46">
        <f t="shared" si="23"/>
        <v>0</v>
      </c>
      <c r="R155" s="46">
        <v>0</v>
      </c>
      <c r="S155" s="46">
        <v>0</v>
      </c>
      <c r="U155" s="71">
        <v>0</v>
      </c>
      <c r="V155" s="46">
        <v>0</v>
      </c>
      <c r="W155" s="46">
        <v>0</v>
      </c>
      <c r="Y155" s="10">
        <f>IF(('Max. ARC Revenue Calc'!$B$13-$Q155)&lt;0,0,MIN(('Max. ARC Revenue Calc'!$B$13-$Q155),R155+'Max. ARC Revenue Calc'!$B$17,'Max. ARC Revenue Calc'!$B$15))</f>
        <v>0.5</v>
      </c>
      <c r="Z155" s="118">
        <f t="shared" si="24"/>
        <v>0</v>
      </c>
      <c r="AA155" s="10">
        <f>MIN(S155+'Max. ARC Revenue Calc'!$B$17,'Max. ARC Revenue Calc'!$B$15)</f>
        <v>0.5</v>
      </c>
      <c r="AB155" s="118">
        <f t="shared" si="25"/>
        <v>0</v>
      </c>
      <c r="AC155" s="10">
        <f>IF(('Max. ARC Revenue Calc'!$B$14-V155)&lt;0,0,MIN(('Max. ARC Revenue Calc'!$B$14-V155),W155+'Max. ARC Revenue Calc'!$B$18,'Max. ARC Revenue Calc'!$B$16))</f>
        <v>1</v>
      </c>
      <c r="AD155" s="45">
        <f t="shared" si="26"/>
        <v>0</v>
      </c>
    </row>
    <row r="156" spans="1:30" ht="9.75">
      <c r="A156" s="15" t="str">
        <f t="shared" si="21"/>
        <v>S3: Example 137</v>
      </c>
      <c r="B156" s="15" t="s">
        <v>82</v>
      </c>
      <c r="C156" s="4" t="s">
        <v>83</v>
      </c>
      <c r="D156" s="3" t="s">
        <v>220</v>
      </c>
      <c r="E156" s="71">
        <v>0</v>
      </c>
      <c r="F156" s="71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22"/>
        <v>0</v>
      </c>
      <c r="P156" s="46">
        <v>0</v>
      </c>
      <c r="Q156" s="46">
        <f t="shared" si="23"/>
        <v>0</v>
      </c>
      <c r="R156" s="46">
        <v>0</v>
      </c>
      <c r="S156" s="46">
        <v>0</v>
      </c>
      <c r="U156" s="71">
        <v>0</v>
      </c>
      <c r="V156" s="46">
        <v>0</v>
      </c>
      <c r="W156" s="46">
        <v>0</v>
      </c>
      <c r="Y156" s="10">
        <f>IF(('Max. ARC Revenue Calc'!$B$13-$Q156)&lt;0,0,MIN(('Max. ARC Revenue Calc'!$B$13-$Q156),R156+'Max. ARC Revenue Calc'!$B$17,'Max. ARC Revenue Calc'!$B$15))</f>
        <v>0.5</v>
      </c>
      <c r="Z156" s="118">
        <f t="shared" si="24"/>
        <v>0</v>
      </c>
      <c r="AA156" s="10">
        <f>MIN(S156+'Max. ARC Revenue Calc'!$B$17,'Max. ARC Revenue Calc'!$B$15)</f>
        <v>0.5</v>
      </c>
      <c r="AB156" s="118">
        <f t="shared" si="25"/>
        <v>0</v>
      </c>
      <c r="AC156" s="10">
        <f>IF(('Max. ARC Revenue Calc'!$B$14-V156)&lt;0,0,MIN(('Max. ARC Revenue Calc'!$B$14-V156),W156+'Max. ARC Revenue Calc'!$B$18,'Max. ARC Revenue Calc'!$B$16))</f>
        <v>1</v>
      </c>
      <c r="AD156" s="45">
        <f t="shared" si="26"/>
        <v>0</v>
      </c>
    </row>
    <row r="157" spans="1:30" ht="9.75">
      <c r="A157" s="15" t="str">
        <f t="shared" si="21"/>
        <v>S3: Example 138</v>
      </c>
      <c r="B157" s="15" t="s">
        <v>82</v>
      </c>
      <c r="C157" s="4" t="s">
        <v>83</v>
      </c>
      <c r="D157" s="3" t="s">
        <v>221</v>
      </c>
      <c r="E157" s="71">
        <v>0</v>
      </c>
      <c r="F157" s="71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22"/>
        <v>0</v>
      </c>
      <c r="P157" s="46">
        <v>0</v>
      </c>
      <c r="Q157" s="46">
        <f t="shared" si="23"/>
        <v>0</v>
      </c>
      <c r="R157" s="46">
        <v>0</v>
      </c>
      <c r="S157" s="46">
        <v>0</v>
      </c>
      <c r="U157" s="71">
        <v>0</v>
      </c>
      <c r="V157" s="46">
        <v>0</v>
      </c>
      <c r="W157" s="46">
        <v>0</v>
      </c>
      <c r="Y157" s="10">
        <f>IF(('Max. ARC Revenue Calc'!$B$13-$Q157)&lt;0,0,MIN(('Max. ARC Revenue Calc'!$B$13-$Q157),R157+'Max. ARC Revenue Calc'!$B$17,'Max. ARC Revenue Calc'!$B$15))</f>
        <v>0.5</v>
      </c>
      <c r="Z157" s="118">
        <f t="shared" si="24"/>
        <v>0</v>
      </c>
      <c r="AA157" s="10">
        <f>MIN(S157+'Max. ARC Revenue Calc'!$B$17,'Max. ARC Revenue Calc'!$B$15)</f>
        <v>0.5</v>
      </c>
      <c r="AB157" s="118">
        <f t="shared" si="25"/>
        <v>0</v>
      </c>
      <c r="AC157" s="10">
        <f>IF(('Max. ARC Revenue Calc'!$B$14-V157)&lt;0,0,MIN(('Max. ARC Revenue Calc'!$B$14-V157),W157+'Max. ARC Revenue Calc'!$B$18,'Max. ARC Revenue Calc'!$B$16))</f>
        <v>1</v>
      </c>
      <c r="AD157" s="45">
        <f t="shared" si="26"/>
        <v>0</v>
      </c>
    </row>
    <row r="158" spans="1:30" ht="9.75">
      <c r="A158" s="15" t="str">
        <f t="shared" si="21"/>
        <v>S3: Example 139</v>
      </c>
      <c r="B158" s="15" t="s">
        <v>82</v>
      </c>
      <c r="C158" s="4" t="s">
        <v>83</v>
      </c>
      <c r="D158" s="3" t="s">
        <v>222</v>
      </c>
      <c r="E158" s="71">
        <v>0</v>
      </c>
      <c r="F158" s="71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22"/>
        <v>0</v>
      </c>
      <c r="P158" s="46">
        <v>0</v>
      </c>
      <c r="Q158" s="46">
        <f t="shared" si="23"/>
        <v>0</v>
      </c>
      <c r="R158" s="46">
        <v>0</v>
      </c>
      <c r="S158" s="46">
        <v>0</v>
      </c>
      <c r="U158" s="71">
        <v>0</v>
      </c>
      <c r="V158" s="46">
        <v>0</v>
      </c>
      <c r="W158" s="46">
        <v>0</v>
      </c>
      <c r="Y158" s="10">
        <f>IF(('Max. ARC Revenue Calc'!$B$13-$Q158)&lt;0,0,MIN(('Max. ARC Revenue Calc'!$B$13-$Q158),R158+'Max. ARC Revenue Calc'!$B$17,'Max. ARC Revenue Calc'!$B$15))</f>
        <v>0.5</v>
      </c>
      <c r="Z158" s="118">
        <f t="shared" si="24"/>
        <v>0</v>
      </c>
      <c r="AA158" s="10">
        <f>MIN(S158+'Max. ARC Revenue Calc'!$B$17,'Max. ARC Revenue Calc'!$B$15)</f>
        <v>0.5</v>
      </c>
      <c r="AB158" s="118">
        <f t="shared" si="25"/>
        <v>0</v>
      </c>
      <c r="AC158" s="10">
        <f>IF(('Max. ARC Revenue Calc'!$B$14-V158)&lt;0,0,MIN(('Max. ARC Revenue Calc'!$B$14-V158),W158+'Max. ARC Revenue Calc'!$B$18,'Max. ARC Revenue Calc'!$B$16))</f>
        <v>1</v>
      </c>
      <c r="AD158" s="45">
        <f t="shared" si="26"/>
        <v>0</v>
      </c>
    </row>
    <row r="159" spans="1:30" ht="9.75">
      <c r="A159" s="15" t="str">
        <f t="shared" si="21"/>
        <v>S3: Example 140</v>
      </c>
      <c r="B159" s="15" t="s">
        <v>82</v>
      </c>
      <c r="C159" s="4" t="s">
        <v>83</v>
      </c>
      <c r="D159" s="3" t="s">
        <v>223</v>
      </c>
      <c r="E159" s="71">
        <v>0</v>
      </c>
      <c r="F159" s="71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22"/>
        <v>0</v>
      </c>
      <c r="P159" s="46">
        <v>0</v>
      </c>
      <c r="Q159" s="46">
        <f t="shared" si="23"/>
        <v>0</v>
      </c>
      <c r="R159" s="46">
        <v>0</v>
      </c>
      <c r="S159" s="46">
        <v>0</v>
      </c>
      <c r="U159" s="71">
        <v>0</v>
      </c>
      <c r="V159" s="46">
        <v>0</v>
      </c>
      <c r="W159" s="46">
        <v>0</v>
      </c>
      <c r="Y159" s="10">
        <f>IF(('Max. ARC Revenue Calc'!$B$13-$Q159)&lt;0,0,MIN(('Max. ARC Revenue Calc'!$B$13-$Q159),R159+'Max. ARC Revenue Calc'!$B$17,'Max. ARC Revenue Calc'!$B$15))</f>
        <v>0.5</v>
      </c>
      <c r="Z159" s="118">
        <f t="shared" si="24"/>
        <v>0</v>
      </c>
      <c r="AA159" s="10">
        <f>MIN(S159+'Max. ARC Revenue Calc'!$B$17,'Max. ARC Revenue Calc'!$B$15)</f>
        <v>0.5</v>
      </c>
      <c r="AB159" s="118">
        <f t="shared" si="25"/>
        <v>0</v>
      </c>
      <c r="AC159" s="10">
        <f>IF(('Max. ARC Revenue Calc'!$B$14-V159)&lt;0,0,MIN(('Max. ARC Revenue Calc'!$B$14-V159),W159+'Max. ARC Revenue Calc'!$B$18,'Max. ARC Revenue Calc'!$B$16))</f>
        <v>1</v>
      </c>
      <c r="AD159" s="45">
        <f t="shared" si="26"/>
        <v>0</v>
      </c>
    </row>
    <row r="160" spans="1:30" ht="9.75">
      <c r="A160" s="15" t="str">
        <f t="shared" si="21"/>
        <v>S3: Example 141</v>
      </c>
      <c r="B160" s="15" t="s">
        <v>82</v>
      </c>
      <c r="C160" s="4" t="s">
        <v>83</v>
      </c>
      <c r="D160" s="3" t="s">
        <v>224</v>
      </c>
      <c r="E160" s="71">
        <v>0</v>
      </c>
      <c r="F160" s="71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22"/>
        <v>0</v>
      </c>
      <c r="P160" s="46">
        <v>0</v>
      </c>
      <c r="Q160" s="46">
        <f t="shared" si="23"/>
        <v>0</v>
      </c>
      <c r="R160" s="46">
        <v>0</v>
      </c>
      <c r="S160" s="46">
        <v>0</v>
      </c>
      <c r="U160" s="71">
        <v>0</v>
      </c>
      <c r="V160" s="46">
        <v>0</v>
      </c>
      <c r="W160" s="46">
        <v>0</v>
      </c>
      <c r="Y160" s="10">
        <f>IF(('Max. ARC Revenue Calc'!$B$13-$Q160)&lt;0,0,MIN(('Max. ARC Revenue Calc'!$B$13-$Q160),R160+'Max. ARC Revenue Calc'!$B$17,'Max. ARC Revenue Calc'!$B$15))</f>
        <v>0.5</v>
      </c>
      <c r="Z160" s="118">
        <f t="shared" si="24"/>
        <v>0</v>
      </c>
      <c r="AA160" s="10">
        <f>MIN(S160+'Max. ARC Revenue Calc'!$B$17,'Max. ARC Revenue Calc'!$B$15)</f>
        <v>0.5</v>
      </c>
      <c r="AB160" s="118">
        <f t="shared" si="25"/>
        <v>0</v>
      </c>
      <c r="AC160" s="10">
        <f>IF(('Max. ARC Revenue Calc'!$B$14-V160)&lt;0,0,MIN(('Max. ARC Revenue Calc'!$B$14-V160),W160+'Max. ARC Revenue Calc'!$B$18,'Max. ARC Revenue Calc'!$B$16))</f>
        <v>1</v>
      </c>
      <c r="AD160" s="45">
        <f t="shared" si="26"/>
        <v>0</v>
      </c>
    </row>
    <row r="161" spans="1:30" ht="9.75">
      <c r="A161" s="15" t="str">
        <f t="shared" si="21"/>
        <v>S3: Example 142</v>
      </c>
      <c r="B161" s="15" t="s">
        <v>82</v>
      </c>
      <c r="C161" s="4" t="s">
        <v>83</v>
      </c>
      <c r="D161" s="3" t="s">
        <v>225</v>
      </c>
      <c r="E161" s="71">
        <v>0</v>
      </c>
      <c r="F161" s="71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22"/>
        <v>0</v>
      </c>
      <c r="P161" s="46">
        <v>0</v>
      </c>
      <c r="Q161" s="46">
        <f t="shared" si="23"/>
        <v>0</v>
      </c>
      <c r="R161" s="46">
        <v>0</v>
      </c>
      <c r="S161" s="46">
        <v>0</v>
      </c>
      <c r="U161" s="71">
        <v>0</v>
      </c>
      <c r="V161" s="46">
        <v>0</v>
      </c>
      <c r="W161" s="46">
        <v>0</v>
      </c>
      <c r="Y161" s="10">
        <f>IF(('Max. ARC Revenue Calc'!$B$13-$Q161)&lt;0,0,MIN(('Max. ARC Revenue Calc'!$B$13-$Q161),R161+'Max. ARC Revenue Calc'!$B$17,'Max. ARC Revenue Calc'!$B$15))</f>
        <v>0.5</v>
      </c>
      <c r="Z161" s="118">
        <f t="shared" si="24"/>
        <v>0</v>
      </c>
      <c r="AA161" s="10">
        <f>MIN(S161+'Max. ARC Revenue Calc'!$B$17,'Max. ARC Revenue Calc'!$B$15)</f>
        <v>0.5</v>
      </c>
      <c r="AB161" s="118">
        <f t="shared" si="25"/>
        <v>0</v>
      </c>
      <c r="AC161" s="10">
        <f>IF(('Max. ARC Revenue Calc'!$B$14-V161)&lt;0,0,MIN(('Max. ARC Revenue Calc'!$B$14-V161),W161+'Max. ARC Revenue Calc'!$B$18,'Max. ARC Revenue Calc'!$B$16))</f>
        <v>1</v>
      </c>
      <c r="AD161" s="45">
        <f t="shared" si="26"/>
        <v>0</v>
      </c>
    </row>
    <row r="162" spans="1:30" ht="9.75">
      <c r="A162" s="15" t="str">
        <f t="shared" si="21"/>
        <v>S3: Example 143</v>
      </c>
      <c r="B162" s="15" t="s">
        <v>82</v>
      </c>
      <c r="C162" s="4" t="s">
        <v>83</v>
      </c>
      <c r="D162" s="3" t="s">
        <v>226</v>
      </c>
      <c r="E162" s="71">
        <v>0</v>
      </c>
      <c r="F162" s="71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22"/>
        <v>0</v>
      </c>
      <c r="P162" s="46">
        <v>0</v>
      </c>
      <c r="Q162" s="46">
        <f t="shared" si="23"/>
        <v>0</v>
      </c>
      <c r="R162" s="46">
        <v>0</v>
      </c>
      <c r="S162" s="46">
        <v>0</v>
      </c>
      <c r="U162" s="71">
        <v>0</v>
      </c>
      <c r="V162" s="46">
        <v>0</v>
      </c>
      <c r="W162" s="46">
        <v>0</v>
      </c>
      <c r="Y162" s="10">
        <f>IF(('Max. ARC Revenue Calc'!$B$13-$Q162)&lt;0,0,MIN(('Max. ARC Revenue Calc'!$B$13-$Q162),R162+'Max. ARC Revenue Calc'!$B$17,'Max. ARC Revenue Calc'!$B$15))</f>
        <v>0.5</v>
      </c>
      <c r="Z162" s="118">
        <f t="shared" si="24"/>
        <v>0</v>
      </c>
      <c r="AA162" s="10">
        <f>MIN(S162+'Max. ARC Revenue Calc'!$B$17,'Max. ARC Revenue Calc'!$B$15)</f>
        <v>0.5</v>
      </c>
      <c r="AB162" s="118">
        <f t="shared" si="25"/>
        <v>0</v>
      </c>
      <c r="AC162" s="10">
        <f>IF(('Max. ARC Revenue Calc'!$B$14-V162)&lt;0,0,MIN(('Max. ARC Revenue Calc'!$B$14-V162),W162+'Max. ARC Revenue Calc'!$B$18,'Max. ARC Revenue Calc'!$B$16))</f>
        <v>1</v>
      </c>
      <c r="AD162" s="45">
        <f t="shared" si="26"/>
        <v>0</v>
      </c>
    </row>
    <row r="163" spans="1:30" ht="9.75">
      <c r="A163" s="15" t="str">
        <f t="shared" si="21"/>
        <v>S3: Example 144</v>
      </c>
      <c r="B163" s="15" t="s">
        <v>82</v>
      </c>
      <c r="C163" s="4" t="s">
        <v>83</v>
      </c>
      <c r="D163" s="3" t="s">
        <v>227</v>
      </c>
      <c r="E163" s="71">
        <v>0</v>
      </c>
      <c r="F163" s="71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22"/>
        <v>0</v>
      </c>
      <c r="P163" s="46">
        <v>0</v>
      </c>
      <c r="Q163" s="46">
        <f t="shared" si="23"/>
        <v>0</v>
      </c>
      <c r="R163" s="46">
        <v>0</v>
      </c>
      <c r="S163" s="46">
        <v>0</v>
      </c>
      <c r="U163" s="71">
        <v>0</v>
      </c>
      <c r="V163" s="46">
        <v>0</v>
      </c>
      <c r="W163" s="46">
        <v>0</v>
      </c>
      <c r="Y163" s="10">
        <f>IF(('Max. ARC Revenue Calc'!$B$13-$Q163)&lt;0,0,MIN(('Max. ARC Revenue Calc'!$B$13-$Q163),R163+'Max. ARC Revenue Calc'!$B$17,'Max. ARC Revenue Calc'!$B$15))</f>
        <v>0.5</v>
      </c>
      <c r="Z163" s="118">
        <f t="shared" si="24"/>
        <v>0</v>
      </c>
      <c r="AA163" s="10">
        <f>MIN(S163+'Max. ARC Revenue Calc'!$B$17,'Max. ARC Revenue Calc'!$B$15)</f>
        <v>0.5</v>
      </c>
      <c r="AB163" s="118">
        <f t="shared" si="25"/>
        <v>0</v>
      </c>
      <c r="AC163" s="10">
        <f>IF(('Max. ARC Revenue Calc'!$B$14-V163)&lt;0,0,MIN(('Max. ARC Revenue Calc'!$B$14-V163),W163+'Max. ARC Revenue Calc'!$B$18,'Max. ARC Revenue Calc'!$B$16))</f>
        <v>1</v>
      </c>
      <c r="AD163" s="45">
        <f t="shared" si="26"/>
        <v>0</v>
      </c>
    </row>
    <row r="164" spans="21:29" ht="9.75">
      <c r="U164" s="71" t="s">
        <v>98</v>
      </c>
      <c r="Y164" s="10"/>
      <c r="Z164" s="118"/>
      <c r="AA164" s="10"/>
      <c r="AB164" s="118"/>
      <c r="AC164" s="10"/>
    </row>
    <row r="165" spans="4:29" ht="9.75">
      <c r="D165" s="3" t="s">
        <v>228</v>
      </c>
      <c r="U165" s="71" t="s">
        <v>98</v>
      </c>
      <c r="Y165" s="10"/>
      <c r="Z165" s="118"/>
      <c r="AA165" s="10"/>
      <c r="AB165" s="118"/>
      <c r="AC165" s="10"/>
    </row>
    <row r="166" spans="1:30" ht="9.75">
      <c r="A166" s="15" t="str">
        <f t="shared" si="21"/>
        <v>S3: Example 147</v>
      </c>
      <c r="B166" s="15" t="s">
        <v>82</v>
      </c>
      <c r="C166" s="4" t="s">
        <v>83</v>
      </c>
      <c r="D166" s="3" t="s">
        <v>229</v>
      </c>
      <c r="E166" s="71">
        <v>0</v>
      </c>
      <c r="F166" s="71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 t="shared" si="22"/>
        <v>0</v>
      </c>
      <c r="P166" s="46">
        <v>0</v>
      </c>
      <c r="Q166" s="46">
        <f t="shared" si="23"/>
        <v>0</v>
      </c>
      <c r="R166" s="46">
        <v>0</v>
      </c>
      <c r="S166" s="46">
        <v>0</v>
      </c>
      <c r="U166" s="71">
        <v>0</v>
      </c>
      <c r="V166" s="46">
        <v>0</v>
      </c>
      <c r="W166" s="46">
        <v>0</v>
      </c>
      <c r="Y166" s="10">
        <f>IF(('Max. ARC Revenue Calc'!$B$13-$Q166)&lt;0,0,MIN(('Max. ARC Revenue Calc'!$B$13-$Q166),R166+'Max. ARC Revenue Calc'!$B$17,'Max. ARC Revenue Calc'!$B$15))</f>
        <v>0.5</v>
      </c>
      <c r="Z166" s="118">
        <f t="shared" si="24"/>
        <v>0</v>
      </c>
      <c r="AA166" s="10">
        <f>MIN(S166+'Max. ARC Revenue Calc'!$B$17,'Max. ARC Revenue Calc'!$B$15)</f>
        <v>0.5</v>
      </c>
      <c r="AB166" s="118">
        <f t="shared" si="25"/>
        <v>0</v>
      </c>
      <c r="AC166" s="10">
        <f>IF(('Max. ARC Revenue Calc'!$B$14-V166)&lt;0,0,MIN(('Max. ARC Revenue Calc'!$B$14-V166),W166+'Max. ARC Revenue Calc'!$B$18,'Max. ARC Revenue Calc'!$B$16))</f>
        <v>1</v>
      </c>
      <c r="AD166" s="45">
        <f t="shared" si="26"/>
        <v>0</v>
      </c>
    </row>
    <row r="167" spans="1:30" ht="9.75">
      <c r="A167" s="15" t="str">
        <f t="shared" si="21"/>
        <v>S3: Example 148</v>
      </c>
      <c r="B167" s="15" t="s">
        <v>82</v>
      </c>
      <c r="C167" s="4" t="s">
        <v>83</v>
      </c>
      <c r="D167" s="3" t="s">
        <v>230</v>
      </c>
      <c r="E167" s="71">
        <v>0</v>
      </c>
      <c r="F167" s="71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f t="shared" si="22"/>
        <v>0</v>
      </c>
      <c r="P167" s="46">
        <v>0</v>
      </c>
      <c r="Q167" s="46">
        <f t="shared" si="23"/>
        <v>0</v>
      </c>
      <c r="R167" s="46">
        <v>0</v>
      </c>
      <c r="S167" s="46">
        <v>0</v>
      </c>
      <c r="U167" s="71">
        <v>0</v>
      </c>
      <c r="V167" s="46">
        <v>0</v>
      </c>
      <c r="W167" s="46">
        <v>0</v>
      </c>
      <c r="Y167" s="10">
        <f>IF(('Max. ARC Revenue Calc'!$B$13-$Q167)&lt;0,0,MIN(('Max. ARC Revenue Calc'!$B$13-$Q167),R167+'Max. ARC Revenue Calc'!$B$17,'Max. ARC Revenue Calc'!$B$15))</f>
        <v>0.5</v>
      </c>
      <c r="Z167" s="118">
        <f t="shared" si="24"/>
        <v>0</v>
      </c>
      <c r="AA167" s="10">
        <f>MIN(S167+'Max. ARC Revenue Calc'!$B$17,'Max. ARC Revenue Calc'!$B$15)</f>
        <v>0.5</v>
      </c>
      <c r="AB167" s="118">
        <f t="shared" si="25"/>
        <v>0</v>
      </c>
      <c r="AC167" s="10">
        <f>IF(('Max. ARC Revenue Calc'!$B$14-V167)&lt;0,0,MIN(('Max. ARC Revenue Calc'!$B$14-V167),W167+'Max. ARC Revenue Calc'!$B$18,'Max. ARC Revenue Calc'!$B$16))</f>
        <v>1</v>
      </c>
      <c r="AD167" s="45">
        <f t="shared" si="26"/>
        <v>0</v>
      </c>
    </row>
    <row r="168" spans="1:30" ht="9.75">
      <c r="A168" s="15" t="str">
        <f t="shared" si="21"/>
        <v>S3: Example 149</v>
      </c>
      <c r="B168" s="15" t="s">
        <v>82</v>
      </c>
      <c r="C168" s="4" t="s">
        <v>83</v>
      </c>
      <c r="D168" s="3" t="s">
        <v>231</v>
      </c>
      <c r="E168" s="71">
        <v>0</v>
      </c>
      <c r="F168" s="71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 t="shared" si="22"/>
        <v>0</v>
      </c>
      <c r="P168" s="46">
        <v>0</v>
      </c>
      <c r="Q168" s="46">
        <f t="shared" si="23"/>
        <v>0</v>
      </c>
      <c r="R168" s="46">
        <v>0</v>
      </c>
      <c r="S168" s="46">
        <v>0</v>
      </c>
      <c r="U168" s="71">
        <v>0</v>
      </c>
      <c r="V168" s="46">
        <v>0</v>
      </c>
      <c r="W168" s="46">
        <v>0</v>
      </c>
      <c r="Y168" s="10">
        <f>IF(('Max. ARC Revenue Calc'!$B$13-$Q168)&lt;0,0,MIN(('Max. ARC Revenue Calc'!$B$13-$Q168),R168+'Max. ARC Revenue Calc'!$B$17,'Max. ARC Revenue Calc'!$B$15))</f>
        <v>0.5</v>
      </c>
      <c r="Z168" s="118">
        <f t="shared" si="24"/>
        <v>0</v>
      </c>
      <c r="AA168" s="10">
        <f>MIN(S168+'Max. ARC Revenue Calc'!$B$17,'Max. ARC Revenue Calc'!$B$15)</f>
        <v>0.5</v>
      </c>
      <c r="AB168" s="118">
        <f t="shared" si="25"/>
        <v>0</v>
      </c>
      <c r="AC168" s="10">
        <f>IF(('Max. ARC Revenue Calc'!$B$14-V168)&lt;0,0,MIN(('Max. ARC Revenue Calc'!$B$14-V168),W168+'Max. ARC Revenue Calc'!$B$18,'Max. ARC Revenue Calc'!$B$16))</f>
        <v>1</v>
      </c>
      <c r="AD168" s="45">
        <f t="shared" si="26"/>
        <v>0</v>
      </c>
    </row>
    <row r="169" spans="1:30" ht="9.75">
      <c r="A169" s="15" t="str">
        <f t="shared" si="21"/>
        <v>S3: Example 150</v>
      </c>
      <c r="B169" s="15" t="s">
        <v>82</v>
      </c>
      <c r="C169" s="4" t="s">
        <v>83</v>
      </c>
      <c r="D169" s="3" t="s">
        <v>232</v>
      </c>
      <c r="E169" s="71">
        <v>0</v>
      </c>
      <c r="F169" s="71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t="shared" si="22"/>
        <v>0</v>
      </c>
      <c r="P169" s="46">
        <v>0</v>
      </c>
      <c r="Q169" s="46">
        <f t="shared" si="23"/>
        <v>0</v>
      </c>
      <c r="R169" s="46">
        <v>0</v>
      </c>
      <c r="S169" s="46">
        <v>0</v>
      </c>
      <c r="U169" s="71">
        <v>0</v>
      </c>
      <c r="V169" s="46">
        <v>0</v>
      </c>
      <c r="W169" s="46">
        <v>0</v>
      </c>
      <c r="Y169" s="10">
        <f>IF(('Max. ARC Revenue Calc'!$B$13-$Q169)&lt;0,0,MIN(('Max. ARC Revenue Calc'!$B$13-$Q169),R169+'Max. ARC Revenue Calc'!$B$17,'Max. ARC Revenue Calc'!$B$15))</f>
        <v>0.5</v>
      </c>
      <c r="Z169" s="118">
        <f t="shared" si="24"/>
        <v>0</v>
      </c>
      <c r="AA169" s="10">
        <f>MIN(S169+'Max. ARC Revenue Calc'!$B$17,'Max. ARC Revenue Calc'!$B$15)</f>
        <v>0.5</v>
      </c>
      <c r="AB169" s="118">
        <f t="shared" si="25"/>
        <v>0</v>
      </c>
      <c r="AC169" s="10">
        <f>IF(('Max. ARC Revenue Calc'!$B$14-V169)&lt;0,0,MIN(('Max. ARC Revenue Calc'!$B$14-V169),W169+'Max. ARC Revenue Calc'!$B$18,'Max. ARC Revenue Calc'!$B$16))</f>
        <v>1</v>
      </c>
      <c r="AD169" s="45">
        <f t="shared" si="26"/>
        <v>0</v>
      </c>
    </row>
    <row r="170" spans="1:30" ht="9.75">
      <c r="A170" s="15" t="str">
        <f t="shared" si="21"/>
        <v>S3: Example 151</v>
      </c>
      <c r="B170" s="15" t="s">
        <v>82</v>
      </c>
      <c r="C170" s="4" t="s">
        <v>83</v>
      </c>
      <c r="D170" s="3" t="s">
        <v>233</v>
      </c>
      <c r="E170" s="71">
        <v>0</v>
      </c>
      <c r="F170" s="71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22"/>
        <v>0</v>
      </c>
      <c r="P170" s="46">
        <v>0</v>
      </c>
      <c r="Q170" s="46">
        <f t="shared" si="23"/>
        <v>0</v>
      </c>
      <c r="R170" s="46">
        <v>0</v>
      </c>
      <c r="S170" s="46">
        <v>0</v>
      </c>
      <c r="U170" s="71">
        <v>0</v>
      </c>
      <c r="V170" s="46">
        <v>0</v>
      </c>
      <c r="W170" s="46">
        <v>0</v>
      </c>
      <c r="Y170" s="10">
        <f>IF(('Max. ARC Revenue Calc'!$B$13-$Q170)&lt;0,0,MIN(('Max. ARC Revenue Calc'!$B$13-$Q170),R170+'Max. ARC Revenue Calc'!$B$17,'Max. ARC Revenue Calc'!$B$15))</f>
        <v>0.5</v>
      </c>
      <c r="Z170" s="118">
        <f t="shared" si="24"/>
        <v>0</v>
      </c>
      <c r="AA170" s="10">
        <f>MIN(S170+'Max. ARC Revenue Calc'!$B$17,'Max. ARC Revenue Calc'!$B$15)</f>
        <v>0.5</v>
      </c>
      <c r="AB170" s="118">
        <f t="shared" si="25"/>
        <v>0</v>
      </c>
      <c r="AC170" s="10">
        <f>IF(('Max. ARC Revenue Calc'!$B$14-V170)&lt;0,0,MIN(('Max. ARC Revenue Calc'!$B$14-V170),W170+'Max. ARC Revenue Calc'!$B$18,'Max. ARC Revenue Calc'!$B$16))</f>
        <v>1</v>
      </c>
      <c r="AD170" s="45">
        <f t="shared" si="26"/>
        <v>0</v>
      </c>
    </row>
    <row r="171" spans="1:30" ht="9.75">
      <c r="A171" s="15" t="str">
        <f t="shared" si="21"/>
        <v>S3: Example 152</v>
      </c>
      <c r="B171" s="15" t="s">
        <v>82</v>
      </c>
      <c r="C171" s="4" t="s">
        <v>83</v>
      </c>
      <c r="D171" s="3" t="s">
        <v>234</v>
      </c>
      <c r="E171" s="71">
        <v>0</v>
      </c>
      <c r="F171" s="71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22"/>
        <v>0</v>
      </c>
      <c r="P171" s="46">
        <v>0</v>
      </c>
      <c r="Q171" s="46">
        <f t="shared" si="23"/>
        <v>0</v>
      </c>
      <c r="R171" s="46">
        <v>0</v>
      </c>
      <c r="S171" s="46">
        <v>0</v>
      </c>
      <c r="U171" s="71">
        <v>0</v>
      </c>
      <c r="V171" s="46">
        <v>0</v>
      </c>
      <c r="W171" s="46">
        <v>0</v>
      </c>
      <c r="Y171" s="10">
        <f>IF(('Max. ARC Revenue Calc'!$B$13-$Q171)&lt;0,0,MIN(('Max. ARC Revenue Calc'!$B$13-$Q171),R171+'Max. ARC Revenue Calc'!$B$17,'Max. ARC Revenue Calc'!$B$15))</f>
        <v>0.5</v>
      </c>
      <c r="Z171" s="118">
        <f t="shared" si="24"/>
        <v>0</v>
      </c>
      <c r="AA171" s="10">
        <f>MIN(S171+'Max. ARC Revenue Calc'!$B$17,'Max. ARC Revenue Calc'!$B$15)</f>
        <v>0.5</v>
      </c>
      <c r="AB171" s="118">
        <f t="shared" si="25"/>
        <v>0</v>
      </c>
      <c r="AC171" s="10">
        <f>IF(('Max. ARC Revenue Calc'!$B$14-V171)&lt;0,0,MIN(('Max. ARC Revenue Calc'!$B$14-V171),W171+'Max. ARC Revenue Calc'!$B$18,'Max. ARC Revenue Calc'!$B$16))</f>
        <v>1</v>
      </c>
      <c r="AD171" s="45">
        <f t="shared" si="26"/>
        <v>0</v>
      </c>
    </row>
    <row r="172" spans="1:30" ht="9.75">
      <c r="A172" s="15" t="str">
        <f t="shared" si="21"/>
        <v>S3: Example 153</v>
      </c>
      <c r="B172" s="15" t="s">
        <v>82</v>
      </c>
      <c r="C172" s="4" t="s">
        <v>83</v>
      </c>
      <c r="D172" s="3" t="s">
        <v>235</v>
      </c>
      <c r="E172" s="71">
        <v>0</v>
      </c>
      <c r="F172" s="71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22"/>
        <v>0</v>
      </c>
      <c r="P172" s="46">
        <v>0</v>
      </c>
      <c r="Q172" s="46">
        <f t="shared" si="23"/>
        <v>0</v>
      </c>
      <c r="R172" s="46">
        <v>0</v>
      </c>
      <c r="S172" s="46">
        <v>0</v>
      </c>
      <c r="U172" s="71">
        <v>0</v>
      </c>
      <c r="V172" s="46">
        <v>0</v>
      </c>
      <c r="W172" s="46">
        <v>0</v>
      </c>
      <c r="Y172" s="10">
        <f>IF(('Max. ARC Revenue Calc'!$B$13-$Q172)&lt;0,0,MIN(('Max. ARC Revenue Calc'!$B$13-$Q172),R172+'Max. ARC Revenue Calc'!$B$17,'Max. ARC Revenue Calc'!$B$15))</f>
        <v>0.5</v>
      </c>
      <c r="Z172" s="118">
        <f t="shared" si="24"/>
        <v>0</v>
      </c>
      <c r="AA172" s="10">
        <f>MIN(S172+'Max. ARC Revenue Calc'!$B$17,'Max. ARC Revenue Calc'!$B$15)</f>
        <v>0.5</v>
      </c>
      <c r="AB172" s="118">
        <f t="shared" si="25"/>
        <v>0</v>
      </c>
      <c r="AC172" s="10">
        <f>IF(('Max. ARC Revenue Calc'!$B$14-V172)&lt;0,0,MIN(('Max. ARC Revenue Calc'!$B$14-V172),W172+'Max. ARC Revenue Calc'!$B$18,'Max. ARC Revenue Calc'!$B$16))</f>
        <v>1</v>
      </c>
      <c r="AD172" s="45">
        <f t="shared" si="26"/>
        <v>0</v>
      </c>
    </row>
    <row r="173" spans="1:30" ht="9.75">
      <c r="A173" s="15" t="str">
        <f t="shared" si="21"/>
        <v>S3: Example 154</v>
      </c>
      <c r="B173" s="15" t="s">
        <v>82</v>
      </c>
      <c r="C173" s="4" t="s">
        <v>83</v>
      </c>
      <c r="D173" s="3" t="s">
        <v>236</v>
      </c>
      <c r="E173" s="71">
        <v>0</v>
      </c>
      <c r="F173" s="71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22"/>
        <v>0</v>
      </c>
      <c r="P173" s="46">
        <v>0</v>
      </c>
      <c r="Q173" s="46">
        <f t="shared" si="23"/>
        <v>0</v>
      </c>
      <c r="R173" s="46">
        <v>0</v>
      </c>
      <c r="S173" s="46">
        <v>0</v>
      </c>
      <c r="U173" s="71">
        <v>0</v>
      </c>
      <c r="V173" s="46">
        <v>0</v>
      </c>
      <c r="W173" s="46">
        <v>0</v>
      </c>
      <c r="Y173" s="10">
        <f>IF(('Max. ARC Revenue Calc'!$B$13-$Q173)&lt;0,0,MIN(('Max. ARC Revenue Calc'!$B$13-$Q173),R173+'Max. ARC Revenue Calc'!$B$17,'Max. ARC Revenue Calc'!$B$15))</f>
        <v>0.5</v>
      </c>
      <c r="Z173" s="118">
        <f t="shared" si="24"/>
        <v>0</v>
      </c>
      <c r="AA173" s="10">
        <f>MIN(S173+'Max. ARC Revenue Calc'!$B$17,'Max. ARC Revenue Calc'!$B$15)</f>
        <v>0.5</v>
      </c>
      <c r="AB173" s="118">
        <f t="shared" si="25"/>
        <v>0</v>
      </c>
      <c r="AC173" s="10">
        <f>IF(('Max. ARC Revenue Calc'!$B$14-V173)&lt;0,0,MIN(('Max. ARC Revenue Calc'!$B$14-V173),W173+'Max. ARC Revenue Calc'!$B$18,'Max. ARC Revenue Calc'!$B$16))</f>
        <v>1</v>
      </c>
      <c r="AD173" s="45">
        <f t="shared" si="26"/>
        <v>0</v>
      </c>
    </row>
    <row r="174" spans="1:30" ht="9.75">
      <c r="A174" s="15" t="str">
        <f t="shared" si="21"/>
        <v>S3: Example 155</v>
      </c>
      <c r="B174" s="15" t="s">
        <v>82</v>
      </c>
      <c r="C174" s="4" t="s">
        <v>83</v>
      </c>
      <c r="D174" s="3" t="s">
        <v>237</v>
      </c>
      <c r="E174" s="71">
        <v>0</v>
      </c>
      <c r="F174" s="71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22"/>
        <v>0</v>
      </c>
      <c r="P174" s="46">
        <v>0</v>
      </c>
      <c r="Q174" s="46">
        <f t="shared" si="23"/>
        <v>0</v>
      </c>
      <c r="R174" s="46">
        <v>0</v>
      </c>
      <c r="S174" s="46">
        <v>0</v>
      </c>
      <c r="U174" s="71">
        <v>0</v>
      </c>
      <c r="V174" s="46">
        <v>0</v>
      </c>
      <c r="W174" s="46">
        <v>0</v>
      </c>
      <c r="Y174" s="10">
        <f>IF(('Max. ARC Revenue Calc'!$B$13-$Q174)&lt;0,0,MIN(('Max. ARC Revenue Calc'!$B$13-$Q174),R174+'Max. ARC Revenue Calc'!$B$17,'Max. ARC Revenue Calc'!$B$15))</f>
        <v>0.5</v>
      </c>
      <c r="Z174" s="118">
        <f t="shared" si="24"/>
        <v>0</v>
      </c>
      <c r="AA174" s="10">
        <f>MIN(S174+'Max. ARC Revenue Calc'!$B$17,'Max. ARC Revenue Calc'!$B$15)</f>
        <v>0.5</v>
      </c>
      <c r="AB174" s="118">
        <f t="shared" si="25"/>
        <v>0</v>
      </c>
      <c r="AC174" s="10">
        <f>IF(('Max. ARC Revenue Calc'!$B$14-V174)&lt;0,0,MIN(('Max. ARC Revenue Calc'!$B$14-V174),W174+'Max. ARC Revenue Calc'!$B$18,'Max. ARC Revenue Calc'!$B$16))</f>
        <v>1</v>
      </c>
      <c r="AD174" s="45">
        <f t="shared" si="26"/>
        <v>0</v>
      </c>
    </row>
    <row r="175" spans="1:30" ht="9.75">
      <c r="A175" s="15" t="str">
        <f t="shared" si="21"/>
        <v>S3: Example 156</v>
      </c>
      <c r="B175" s="15" t="s">
        <v>82</v>
      </c>
      <c r="C175" s="4" t="s">
        <v>83</v>
      </c>
      <c r="D175" s="3" t="s">
        <v>238</v>
      </c>
      <c r="E175" s="71">
        <v>0</v>
      </c>
      <c r="F175" s="71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22"/>
        <v>0</v>
      </c>
      <c r="P175" s="46">
        <v>0</v>
      </c>
      <c r="Q175" s="46">
        <f t="shared" si="23"/>
        <v>0</v>
      </c>
      <c r="R175" s="46">
        <v>0</v>
      </c>
      <c r="S175" s="46">
        <v>0</v>
      </c>
      <c r="U175" s="71">
        <v>0</v>
      </c>
      <c r="V175" s="46">
        <v>0</v>
      </c>
      <c r="W175" s="46">
        <v>0</v>
      </c>
      <c r="Y175" s="10">
        <f>IF(('Max. ARC Revenue Calc'!$B$13-$Q175)&lt;0,0,MIN(('Max. ARC Revenue Calc'!$B$13-$Q175),R175+'Max. ARC Revenue Calc'!$B$17,'Max. ARC Revenue Calc'!$B$15))</f>
        <v>0.5</v>
      </c>
      <c r="Z175" s="118">
        <f t="shared" si="24"/>
        <v>0</v>
      </c>
      <c r="AA175" s="10">
        <f>MIN(S175+'Max. ARC Revenue Calc'!$B$17,'Max. ARC Revenue Calc'!$B$15)</f>
        <v>0.5</v>
      </c>
      <c r="AB175" s="118">
        <f t="shared" si="25"/>
        <v>0</v>
      </c>
      <c r="AC175" s="10">
        <f>IF(('Max. ARC Revenue Calc'!$B$14-V175)&lt;0,0,MIN(('Max. ARC Revenue Calc'!$B$14-V175),W175+'Max. ARC Revenue Calc'!$B$18,'Max. ARC Revenue Calc'!$B$16))</f>
        <v>1</v>
      </c>
      <c r="AD175" s="45">
        <f t="shared" si="26"/>
        <v>0</v>
      </c>
    </row>
    <row r="176" spans="1:30" ht="9.75">
      <c r="A176" s="15" t="str">
        <f t="shared" si="21"/>
        <v>S3: Example 157</v>
      </c>
      <c r="B176" s="15" t="s">
        <v>82</v>
      </c>
      <c r="C176" s="4" t="s">
        <v>83</v>
      </c>
      <c r="D176" s="3" t="s">
        <v>239</v>
      </c>
      <c r="E176" s="71">
        <v>0</v>
      </c>
      <c r="F176" s="71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22"/>
        <v>0</v>
      </c>
      <c r="P176" s="46">
        <v>0</v>
      </c>
      <c r="Q176" s="46">
        <f t="shared" si="23"/>
        <v>0</v>
      </c>
      <c r="R176" s="46">
        <v>0</v>
      </c>
      <c r="S176" s="46">
        <v>0</v>
      </c>
      <c r="U176" s="71">
        <v>0</v>
      </c>
      <c r="V176" s="46">
        <v>0</v>
      </c>
      <c r="W176" s="46">
        <v>0</v>
      </c>
      <c r="Y176" s="10">
        <f>IF(('Max. ARC Revenue Calc'!$B$13-$Q176)&lt;0,0,MIN(('Max. ARC Revenue Calc'!$B$13-$Q176),R176+'Max. ARC Revenue Calc'!$B$17,'Max. ARC Revenue Calc'!$B$15))</f>
        <v>0.5</v>
      </c>
      <c r="Z176" s="118">
        <f t="shared" si="24"/>
        <v>0</v>
      </c>
      <c r="AA176" s="10">
        <f>MIN(S176+'Max. ARC Revenue Calc'!$B$17,'Max. ARC Revenue Calc'!$B$15)</f>
        <v>0.5</v>
      </c>
      <c r="AB176" s="118">
        <f t="shared" si="25"/>
        <v>0</v>
      </c>
      <c r="AC176" s="10">
        <f>IF(('Max. ARC Revenue Calc'!$B$14-V176)&lt;0,0,MIN(('Max. ARC Revenue Calc'!$B$14-V176),W176+'Max. ARC Revenue Calc'!$B$18,'Max. ARC Revenue Calc'!$B$16))</f>
        <v>1</v>
      </c>
      <c r="AD176" s="45">
        <f t="shared" si="26"/>
        <v>0</v>
      </c>
    </row>
    <row r="177" spans="1:30" ht="9.75">
      <c r="A177" s="15" t="str">
        <f t="shared" si="21"/>
        <v>S3: Example 158</v>
      </c>
      <c r="B177" s="15" t="s">
        <v>82</v>
      </c>
      <c r="C177" s="4" t="s">
        <v>83</v>
      </c>
      <c r="D177" s="3" t="s">
        <v>240</v>
      </c>
      <c r="E177" s="71">
        <v>0</v>
      </c>
      <c r="F177" s="71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22"/>
        <v>0</v>
      </c>
      <c r="P177" s="46">
        <v>0</v>
      </c>
      <c r="Q177" s="46">
        <f t="shared" si="23"/>
        <v>0</v>
      </c>
      <c r="R177" s="46">
        <v>0</v>
      </c>
      <c r="S177" s="46">
        <v>0</v>
      </c>
      <c r="U177" s="71">
        <v>0</v>
      </c>
      <c r="V177" s="46">
        <v>0</v>
      </c>
      <c r="W177" s="46">
        <v>0</v>
      </c>
      <c r="Y177" s="10">
        <f>IF(('Max. ARC Revenue Calc'!$B$13-$Q177)&lt;0,0,MIN(('Max. ARC Revenue Calc'!$B$13-$Q177),R177+'Max. ARC Revenue Calc'!$B$17,'Max. ARC Revenue Calc'!$B$15))</f>
        <v>0.5</v>
      </c>
      <c r="Z177" s="118">
        <f t="shared" si="24"/>
        <v>0</v>
      </c>
      <c r="AA177" s="10">
        <f>MIN(S177+'Max. ARC Revenue Calc'!$B$17,'Max. ARC Revenue Calc'!$B$15)</f>
        <v>0.5</v>
      </c>
      <c r="AB177" s="118">
        <f t="shared" si="25"/>
        <v>0</v>
      </c>
      <c r="AC177" s="10">
        <f>IF(('Max. ARC Revenue Calc'!$B$14-V177)&lt;0,0,MIN(('Max. ARC Revenue Calc'!$B$14-V177),W177+'Max. ARC Revenue Calc'!$B$18,'Max. ARC Revenue Calc'!$B$16))</f>
        <v>1</v>
      </c>
      <c r="AD177" s="45">
        <f t="shared" si="26"/>
        <v>0</v>
      </c>
    </row>
    <row r="178" spans="1:30" ht="9.75">
      <c r="A178" s="15" t="str">
        <f t="shared" si="21"/>
        <v>S3: Example 159</v>
      </c>
      <c r="B178" s="15" t="s">
        <v>82</v>
      </c>
      <c r="C178" s="4" t="s">
        <v>83</v>
      </c>
      <c r="D178" s="3" t="s">
        <v>241</v>
      </c>
      <c r="E178" s="71">
        <v>0</v>
      </c>
      <c r="F178" s="71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22"/>
        <v>0</v>
      </c>
      <c r="P178" s="46">
        <v>0</v>
      </c>
      <c r="Q178" s="46">
        <f t="shared" si="23"/>
        <v>0</v>
      </c>
      <c r="R178" s="46">
        <v>0</v>
      </c>
      <c r="S178" s="46">
        <v>0</v>
      </c>
      <c r="U178" s="71">
        <v>0</v>
      </c>
      <c r="V178" s="46">
        <v>0</v>
      </c>
      <c r="W178" s="46">
        <v>0</v>
      </c>
      <c r="Y178" s="10">
        <f>IF(('Max. ARC Revenue Calc'!$B$13-$Q178)&lt;0,0,MIN(('Max. ARC Revenue Calc'!$B$13-$Q178),R178+'Max. ARC Revenue Calc'!$B$17,'Max. ARC Revenue Calc'!$B$15))</f>
        <v>0.5</v>
      </c>
      <c r="Z178" s="118">
        <f t="shared" si="24"/>
        <v>0</v>
      </c>
      <c r="AA178" s="10">
        <f>MIN(S178+'Max. ARC Revenue Calc'!$B$17,'Max. ARC Revenue Calc'!$B$15)</f>
        <v>0.5</v>
      </c>
      <c r="AB178" s="118">
        <f t="shared" si="25"/>
        <v>0</v>
      </c>
      <c r="AC178" s="10">
        <f>IF(('Max. ARC Revenue Calc'!$B$14-V178)&lt;0,0,MIN(('Max. ARC Revenue Calc'!$B$14-V178),W178+'Max. ARC Revenue Calc'!$B$18,'Max. ARC Revenue Calc'!$B$16))</f>
        <v>1</v>
      </c>
      <c r="AD178" s="45">
        <f t="shared" si="26"/>
        <v>0</v>
      </c>
    </row>
    <row r="179" spans="1:30" ht="9.75">
      <c r="A179" s="15" t="str">
        <f t="shared" si="21"/>
        <v>S3: Example 160</v>
      </c>
      <c r="B179" s="15" t="s">
        <v>82</v>
      </c>
      <c r="C179" s="4" t="s">
        <v>83</v>
      </c>
      <c r="D179" s="3" t="s">
        <v>242</v>
      </c>
      <c r="E179" s="71">
        <v>0</v>
      </c>
      <c r="F179" s="71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22"/>
        <v>0</v>
      </c>
      <c r="P179" s="46">
        <v>0</v>
      </c>
      <c r="Q179" s="46">
        <f t="shared" si="23"/>
        <v>0</v>
      </c>
      <c r="R179" s="46">
        <v>0</v>
      </c>
      <c r="S179" s="46">
        <v>0</v>
      </c>
      <c r="U179" s="71">
        <v>0</v>
      </c>
      <c r="V179" s="46">
        <v>0</v>
      </c>
      <c r="W179" s="46">
        <v>0</v>
      </c>
      <c r="Y179" s="10">
        <f>IF(('Max. ARC Revenue Calc'!$B$13-$Q179)&lt;0,0,MIN(('Max. ARC Revenue Calc'!$B$13-$Q179),R179+'Max. ARC Revenue Calc'!$B$17,'Max. ARC Revenue Calc'!$B$15))</f>
        <v>0.5</v>
      </c>
      <c r="Z179" s="118">
        <f t="shared" si="24"/>
        <v>0</v>
      </c>
      <c r="AA179" s="10">
        <f>MIN(S179+'Max. ARC Revenue Calc'!$B$17,'Max. ARC Revenue Calc'!$B$15)</f>
        <v>0.5</v>
      </c>
      <c r="AB179" s="118">
        <f t="shared" si="25"/>
        <v>0</v>
      </c>
      <c r="AC179" s="10">
        <f>IF(('Max. ARC Revenue Calc'!$B$14-V179)&lt;0,0,MIN(('Max. ARC Revenue Calc'!$B$14-V179),W179+'Max. ARC Revenue Calc'!$B$18,'Max. ARC Revenue Calc'!$B$16))</f>
        <v>1</v>
      </c>
      <c r="AD179" s="45">
        <f t="shared" si="26"/>
        <v>0</v>
      </c>
    </row>
    <row r="180" spans="1:30" ht="9.75">
      <c r="A180" s="15" t="str">
        <f t="shared" si="21"/>
        <v>S3: Example 161</v>
      </c>
      <c r="B180" s="15" t="s">
        <v>82</v>
      </c>
      <c r="C180" s="4" t="s">
        <v>83</v>
      </c>
      <c r="D180" s="3" t="s">
        <v>243</v>
      </c>
      <c r="E180" s="71">
        <v>0</v>
      </c>
      <c r="F180" s="71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22"/>
        <v>0</v>
      </c>
      <c r="P180" s="46">
        <v>0</v>
      </c>
      <c r="Q180" s="46">
        <f t="shared" si="23"/>
        <v>0</v>
      </c>
      <c r="R180" s="46">
        <v>0</v>
      </c>
      <c r="S180" s="46">
        <v>0</v>
      </c>
      <c r="U180" s="71">
        <v>0</v>
      </c>
      <c r="V180" s="46">
        <v>0</v>
      </c>
      <c r="W180" s="46">
        <v>0</v>
      </c>
      <c r="Y180" s="10">
        <f>IF(('Max. ARC Revenue Calc'!$B$13-$Q180)&lt;0,0,MIN(('Max. ARC Revenue Calc'!$B$13-$Q180),R180+'Max. ARC Revenue Calc'!$B$17,'Max. ARC Revenue Calc'!$B$15))</f>
        <v>0.5</v>
      </c>
      <c r="Z180" s="118">
        <f t="shared" si="24"/>
        <v>0</v>
      </c>
      <c r="AA180" s="10">
        <f>MIN(S180+'Max. ARC Revenue Calc'!$B$17,'Max. ARC Revenue Calc'!$B$15)</f>
        <v>0.5</v>
      </c>
      <c r="AB180" s="118">
        <f t="shared" si="25"/>
        <v>0</v>
      </c>
      <c r="AC180" s="10">
        <f>IF(('Max. ARC Revenue Calc'!$B$14-V180)&lt;0,0,MIN(('Max. ARC Revenue Calc'!$B$14-V180),W180+'Max. ARC Revenue Calc'!$B$18,'Max. ARC Revenue Calc'!$B$16))</f>
        <v>1</v>
      </c>
      <c r="AD180" s="45">
        <f t="shared" si="26"/>
        <v>0</v>
      </c>
    </row>
    <row r="181" spans="1:30" ht="9.75">
      <c r="A181" s="15" t="str">
        <f t="shared" si="21"/>
        <v>S3: Example 162</v>
      </c>
      <c r="B181" s="15" t="s">
        <v>82</v>
      </c>
      <c r="C181" s="4" t="s">
        <v>83</v>
      </c>
      <c r="D181" s="3" t="s">
        <v>244</v>
      </c>
      <c r="E181" s="71">
        <v>0</v>
      </c>
      <c r="F181" s="71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22"/>
        <v>0</v>
      </c>
      <c r="P181" s="46">
        <v>0</v>
      </c>
      <c r="Q181" s="46">
        <f t="shared" si="23"/>
        <v>0</v>
      </c>
      <c r="R181" s="46">
        <v>0</v>
      </c>
      <c r="S181" s="46">
        <v>0</v>
      </c>
      <c r="U181" s="71">
        <v>0</v>
      </c>
      <c r="V181" s="46">
        <v>0</v>
      </c>
      <c r="W181" s="46">
        <v>0</v>
      </c>
      <c r="Y181" s="10">
        <f>IF(('Max. ARC Revenue Calc'!$B$13-$Q181)&lt;0,0,MIN(('Max. ARC Revenue Calc'!$B$13-$Q181),R181+'Max. ARC Revenue Calc'!$B$17,'Max. ARC Revenue Calc'!$B$15))</f>
        <v>0.5</v>
      </c>
      <c r="Z181" s="118">
        <f t="shared" si="24"/>
        <v>0</v>
      </c>
      <c r="AA181" s="10">
        <f>MIN(S181+'Max. ARC Revenue Calc'!$B$17,'Max. ARC Revenue Calc'!$B$15)</f>
        <v>0.5</v>
      </c>
      <c r="AB181" s="118">
        <f t="shared" si="25"/>
        <v>0</v>
      </c>
      <c r="AC181" s="10">
        <f>IF(('Max. ARC Revenue Calc'!$B$14-V181)&lt;0,0,MIN(('Max. ARC Revenue Calc'!$B$14-V181),W181+'Max. ARC Revenue Calc'!$B$18,'Max. ARC Revenue Calc'!$B$16))</f>
        <v>1</v>
      </c>
      <c r="AD181" s="45">
        <f t="shared" si="26"/>
        <v>0</v>
      </c>
    </row>
    <row r="182" spans="1:30" ht="9.75">
      <c r="A182" s="15" t="str">
        <f t="shared" si="21"/>
        <v>S3: Example 163</v>
      </c>
      <c r="B182" s="15" t="s">
        <v>82</v>
      </c>
      <c r="C182" s="4" t="s">
        <v>83</v>
      </c>
      <c r="D182" s="3" t="s">
        <v>245</v>
      </c>
      <c r="E182" s="71">
        <v>0</v>
      </c>
      <c r="F182" s="71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f t="shared" si="22"/>
        <v>0</v>
      </c>
      <c r="P182" s="46">
        <v>0</v>
      </c>
      <c r="Q182" s="46">
        <f t="shared" si="23"/>
        <v>0</v>
      </c>
      <c r="R182" s="46">
        <v>0</v>
      </c>
      <c r="S182" s="46">
        <v>0</v>
      </c>
      <c r="U182" s="71">
        <v>0</v>
      </c>
      <c r="V182" s="46">
        <v>0</v>
      </c>
      <c r="W182" s="46">
        <v>0</v>
      </c>
      <c r="Y182" s="10">
        <f>IF(('Max. ARC Revenue Calc'!$B$13-$Q182)&lt;0,0,MIN(('Max. ARC Revenue Calc'!$B$13-$Q182),R182+'Max. ARC Revenue Calc'!$B$17,'Max. ARC Revenue Calc'!$B$15))</f>
        <v>0.5</v>
      </c>
      <c r="Z182" s="118">
        <f t="shared" si="24"/>
        <v>0</v>
      </c>
      <c r="AA182" s="10">
        <f>MIN(S182+'Max. ARC Revenue Calc'!$B$17,'Max. ARC Revenue Calc'!$B$15)</f>
        <v>0.5</v>
      </c>
      <c r="AB182" s="118">
        <f t="shared" si="25"/>
        <v>0</v>
      </c>
      <c r="AC182" s="10">
        <f>IF(('Max. ARC Revenue Calc'!$B$14-V182)&lt;0,0,MIN(('Max. ARC Revenue Calc'!$B$14-V182),W182+'Max. ARC Revenue Calc'!$B$18,'Max. ARC Revenue Calc'!$B$16))</f>
        <v>1</v>
      </c>
      <c r="AD182" s="45">
        <f t="shared" si="26"/>
        <v>0</v>
      </c>
    </row>
    <row r="183" spans="1:30" ht="9.75">
      <c r="A183" s="15" t="str">
        <f t="shared" si="21"/>
        <v>S3: Example 164</v>
      </c>
      <c r="B183" s="15" t="s">
        <v>82</v>
      </c>
      <c r="C183" s="4" t="s">
        <v>83</v>
      </c>
      <c r="D183" s="3" t="s">
        <v>246</v>
      </c>
      <c r="E183" s="71">
        <v>0</v>
      </c>
      <c r="F183" s="71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f t="shared" si="22"/>
        <v>0</v>
      </c>
      <c r="P183" s="46">
        <v>0</v>
      </c>
      <c r="Q183" s="46">
        <f t="shared" si="23"/>
        <v>0</v>
      </c>
      <c r="R183" s="46">
        <v>0</v>
      </c>
      <c r="S183" s="46">
        <v>0</v>
      </c>
      <c r="U183" s="71">
        <v>0</v>
      </c>
      <c r="V183" s="46">
        <v>0</v>
      </c>
      <c r="W183" s="46">
        <v>0</v>
      </c>
      <c r="Y183" s="10">
        <f>IF(('Max. ARC Revenue Calc'!$B$13-$Q183)&lt;0,0,MIN(('Max. ARC Revenue Calc'!$B$13-$Q183),R183+'Max. ARC Revenue Calc'!$B$17,'Max. ARC Revenue Calc'!$B$15))</f>
        <v>0.5</v>
      </c>
      <c r="Z183" s="118">
        <f t="shared" si="24"/>
        <v>0</v>
      </c>
      <c r="AA183" s="10">
        <f>MIN(S183+'Max. ARC Revenue Calc'!$B$17,'Max. ARC Revenue Calc'!$B$15)</f>
        <v>0.5</v>
      </c>
      <c r="AB183" s="118">
        <f t="shared" si="25"/>
        <v>0</v>
      </c>
      <c r="AC183" s="10">
        <f>IF(('Max. ARC Revenue Calc'!$B$14-V183)&lt;0,0,MIN(('Max. ARC Revenue Calc'!$B$14-V183),W183+'Max. ARC Revenue Calc'!$B$18,'Max. ARC Revenue Calc'!$B$16))</f>
        <v>1</v>
      </c>
      <c r="AD183" s="45">
        <f t="shared" si="26"/>
        <v>0</v>
      </c>
    </row>
    <row r="184" spans="1:30" ht="9.75">
      <c r="A184" s="15" t="str">
        <f t="shared" si="21"/>
        <v>S3: Example 165</v>
      </c>
      <c r="B184" s="15" t="s">
        <v>82</v>
      </c>
      <c r="C184" s="4" t="s">
        <v>83</v>
      </c>
      <c r="D184" s="3" t="s">
        <v>247</v>
      </c>
      <c r="E184" s="71">
        <v>0</v>
      </c>
      <c r="F184" s="71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22"/>
        <v>0</v>
      </c>
      <c r="P184" s="46">
        <v>0</v>
      </c>
      <c r="Q184" s="46">
        <f t="shared" si="23"/>
        <v>0</v>
      </c>
      <c r="R184" s="46">
        <v>0</v>
      </c>
      <c r="S184" s="46">
        <v>0</v>
      </c>
      <c r="U184" s="71">
        <v>0</v>
      </c>
      <c r="V184" s="46">
        <v>0</v>
      </c>
      <c r="W184" s="46">
        <v>0</v>
      </c>
      <c r="Y184" s="10">
        <f>IF(('Max. ARC Revenue Calc'!$B$13-$Q184)&lt;0,0,MIN(('Max. ARC Revenue Calc'!$B$13-$Q184),R184+'Max. ARC Revenue Calc'!$B$17,'Max. ARC Revenue Calc'!$B$15))</f>
        <v>0.5</v>
      </c>
      <c r="Z184" s="118">
        <f t="shared" si="24"/>
        <v>0</v>
      </c>
      <c r="AA184" s="10">
        <f>MIN(S184+'Max. ARC Revenue Calc'!$B$17,'Max. ARC Revenue Calc'!$B$15)</f>
        <v>0.5</v>
      </c>
      <c r="AB184" s="118">
        <f t="shared" si="25"/>
        <v>0</v>
      </c>
      <c r="AC184" s="10">
        <f>IF(('Max. ARC Revenue Calc'!$B$14-V184)&lt;0,0,MIN(('Max. ARC Revenue Calc'!$B$14-V184),W184+'Max. ARC Revenue Calc'!$B$18,'Max. ARC Revenue Calc'!$B$16))</f>
        <v>1</v>
      </c>
      <c r="AD184" s="45">
        <f t="shared" si="26"/>
        <v>0</v>
      </c>
    </row>
    <row r="185" spans="1:30" ht="9.75">
      <c r="A185" s="15" t="str">
        <f t="shared" si="21"/>
        <v>S3: Example 166</v>
      </c>
      <c r="B185" s="15" t="s">
        <v>82</v>
      </c>
      <c r="C185" s="4" t="s">
        <v>83</v>
      </c>
      <c r="D185" s="3" t="s">
        <v>248</v>
      </c>
      <c r="E185" s="71">
        <v>0</v>
      </c>
      <c r="F185" s="71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22"/>
        <v>0</v>
      </c>
      <c r="P185" s="46">
        <v>0</v>
      </c>
      <c r="Q185" s="46">
        <f t="shared" si="23"/>
        <v>0</v>
      </c>
      <c r="R185" s="46">
        <v>0</v>
      </c>
      <c r="S185" s="46">
        <v>0</v>
      </c>
      <c r="U185" s="71">
        <v>0</v>
      </c>
      <c r="V185" s="46">
        <v>0</v>
      </c>
      <c r="W185" s="46">
        <v>0</v>
      </c>
      <c r="Y185" s="10">
        <f>IF(('Max. ARC Revenue Calc'!$B$13-$Q185)&lt;0,0,MIN(('Max. ARC Revenue Calc'!$B$13-$Q185),R185+'Max. ARC Revenue Calc'!$B$17,'Max. ARC Revenue Calc'!$B$15))</f>
        <v>0.5</v>
      </c>
      <c r="Z185" s="118">
        <f t="shared" si="24"/>
        <v>0</v>
      </c>
      <c r="AA185" s="10">
        <f>MIN(S185+'Max. ARC Revenue Calc'!$B$17,'Max. ARC Revenue Calc'!$B$15)</f>
        <v>0.5</v>
      </c>
      <c r="AB185" s="118">
        <f t="shared" si="25"/>
        <v>0</v>
      </c>
      <c r="AC185" s="10">
        <f>IF(('Max. ARC Revenue Calc'!$B$14-V185)&lt;0,0,MIN(('Max. ARC Revenue Calc'!$B$14-V185),W185+'Max. ARC Revenue Calc'!$B$18,'Max. ARC Revenue Calc'!$B$16))</f>
        <v>1</v>
      </c>
      <c r="AD185" s="45">
        <f t="shared" si="26"/>
        <v>0</v>
      </c>
    </row>
    <row r="186" spans="1:30" ht="9.75">
      <c r="A186" s="15" t="str">
        <f t="shared" si="21"/>
        <v>S3: Example 167</v>
      </c>
      <c r="B186" s="15" t="s">
        <v>82</v>
      </c>
      <c r="C186" s="4" t="s">
        <v>83</v>
      </c>
      <c r="D186" s="3" t="s">
        <v>249</v>
      </c>
      <c r="E186" s="71">
        <v>0</v>
      </c>
      <c r="F186" s="71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22"/>
        <v>0</v>
      </c>
      <c r="P186" s="46">
        <v>0</v>
      </c>
      <c r="Q186" s="46">
        <f t="shared" si="23"/>
        <v>0</v>
      </c>
      <c r="R186" s="46">
        <v>0</v>
      </c>
      <c r="S186" s="46">
        <v>0</v>
      </c>
      <c r="U186" s="71">
        <v>0</v>
      </c>
      <c r="V186" s="46">
        <v>0</v>
      </c>
      <c r="W186" s="46">
        <v>0</v>
      </c>
      <c r="Y186" s="10">
        <f>IF(('Max. ARC Revenue Calc'!$B$13-$Q186)&lt;0,0,MIN(('Max. ARC Revenue Calc'!$B$13-$Q186),R186+'Max. ARC Revenue Calc'!$B$17,'Max. ARC Revenue Calc'!$B$15))</f>
        <v>0.5</v>
      </c>
      <c r="Z186" s="118">
        <f t="shared" si="24"/>
        <v>0</v>
      </c>
      <c r="AA186" s="10">
        <f>MIN(S186+'Max. ARC Revenue Calc'!$B$17,'Max. ARC Revenue Calc'!$B$15)</f>
        <v>0.5</v>
      </c>
      <c r="AB186" s="118">
        <f t="shared" si="25"/>
        <v>0</v>
      </c>
      <c r="AC186" s="10">
        <f>IF(('Max. ARC Revenue Calc'!$B$14-V186)&lt;0,0,MIN(('Max. ARC Revenue Calc'!$B$14-V186),W186+'Max. ARC Revenue Calc'!$B$18,'Max. ARC Revenue Calc'!$B$16))</f>
        <v>1</v>
      </c>
      <c r="AD186" s="45">
        <f t="shared" si="26"/>
        <v>0</v>
      </c>
    </row>
    <row r="187" spans="1:30" ht="9.75">
      <c r="A187" s="15" t="str">
        <f t="shared" si="21"/>
        <v>S3: Example 168</v>
      </c>
      <c r="B187" s="15" t="s">
        <v>82</v>
      </c>
      <c r="C187" s="4" t="s">
        <v>83</v>
      </c>
      <c r="D187" s="3" t="s">
        <v>250</v>
      </c>
      <c r="E187" s="71">
        <v>0</v>
      </c>
      <c r="F187" s="71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22"/>
        <v>0</v>
      </c>
      <c r="P187" s="46">
        <v>0</v>
      </c>
      <c r="Q187" s="46">
        <f t="shared" si="23"/>
        <v>0</v>
      </c>
      <c r="R187" s="46">
        <v>0</v>
      </c>
      <c r="S187" s="46">
        <v>0</v>
      </c>
      <c r="U187" s="71">
        <v>0</v>
      </c>
      <c r="V187" s="46">
        <v>0</v>
      </c>
      <c r="W187" s="46">
        <v>0</v>
      </c>
      <c r="Y187" s="10">
        <f>IF(('Max. ARC Revenue Calc'!$B$13-$Q187)&lt;0,0,MIN(('Max. ARC Revenue Calc'!$B$13-$Q187),R187+'Max. ARC Revenue Calc'!$B$17,'Max. ARC Revenue Calc'!$B$15))</f>
        <v>0.5</v>
      </c>
      <c r="Z187" s="118">
        <f t="shared" si="24"/>
        <v>0</v>
      </c>
      <c r="AA187" s="10">
        <f>MIN(S187+'Max. ARC Revenue Calc'!$B$17,'Max. ARC Revenue Calc'!$B$15)</f>
        <v>0.5</v>
      </c>
      <c r="AB187" s="118">
        <f t="shared" si="25"/>
        <v>0</v>
      </c>
      <c r="AC187" s="10">
        <f>IF(('Max. ARC Revenue Calc'!$B$14-V187)&lt;0,0,MIN(('Max. ARC Revenue Calc'!$B$14-V187),W187+'Max. ARC Revenue Calc'!$B$18,'Max. ARC Revenue Calc'!$B$16))</f>
        <v>1</v>
      </c>
      <c r="AD187" s="45">
        <f t="shared" si="26"/>
        <v>0</v>
      </c>
    </row>
    <row r="188" spans="1:30" ht="9.75">
      <c r="A188" s="15" t="str">
        <f t="shared" si="21"/>
        <v>S3: Example 169</v>
      </c>
      <c r="B188" s="15" t="s">
        <v>82</v>
      </c>
      <c r="C188" s="4" t="s">
        <v>83</v>
      </c>
      <c r="D188" s="3" t="s">
        <v>251</v>
      </c>
      <c r="E188" s="71">
        <v>0</v>
      </c>
      <c r="F188" s="71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22"/>
        <v>0</v>
      </c>
      <c r="P188" s="46">
        <v>0</v>
      </c>
      <c r="Q188" s="46">
        <f t="shared" si="23"/>
        <v>0</v>
      </c>
      <c r="R188" s="46">
        <v>0</v>
      </c>
      <c r="S188" s="46">
        <v>0</v>
      </c>
      <c r="U188" s="71">
        <v>0</v>
      </c>
      <c r="V188" s="46">
        <v>0</v>
      </c>
      <c r="W188" s="46">
        <v>0</v>
      </c>
      <c r="Y188" s="10">
        <f>IF(('Max. ARC Revenue Calc'!$B$13-$Q188)&lt;0,0,MIN(('Max. ARC Revenue Calc'!$B$13-$Q188),R188+'Max. ARC Revenue Calc'!$B$17,'Max. ARC Revenue Calc'!$B$15))</f>
        <v>0.5</v>
      </c>
      <c r="Z188" s="118">
        <f t="shared" si="24"/>
        <v>0</v>
      </c>
      <c r="AA188" s="10">
        <f>MIN(S188+'Max. ARC Revenue Calc'!$B$17,'Max. ARC Revenue Calc'!$B$15)</f>
        <v>0.5</v>
      </c>
      <c r="AB188" s="118">
        <f t="shared" si="25"/>
        <v>0</v>
      </c>
      <c r="AC188" s="10">
        <f>IF(('Max. ARC Revenue Calc'!$B$14-V188)&lt;0,0,MIN(('Max. ARC Revenue Calc'!$B$14-V188),W188+'Max. ARC Revenue Calc'!$B$18,'Max. ARC Revenue Calc'!$B$16))</f>
        <v>1</v>
      </c>
      <c r="AD188" s="45">
        <f t="shared" si="26"/>
        <v>0</v>
      </c>
    </row>
    <row r="189" spans="1:30" ht="9.75">
      <c r="A189" s="15" t="str">
        <f t="shared" si="21"/>
        <v>S3: Example 170</v>
      </c>
      <c r="B189" s="15" t="s">
        <v>82</v>
      </c>
      <c r="C189" s="4" t="s">
        <v>83</v>
      </c>
      <c r="D189" s="3" t="s">
        <v>252</v>
      </c>
      <c r="E189" s="71">
        <v>0</v>
      </c>
      <c r="F189" s="71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22"/>
        <v>0</v>
      </c>
      <c r="P189" s="46">
        <v>0</v>
      </c>
      <c r="Q189" s="46">
        <f t="shared" si="23"/>
        <v>0</v>
      </c>
      <c r="R189" s="46">
        <v>0</v>
      </c>
      <c r="S189" s="46">
        <v>0</v>
      </c>
      <c r="U189" s="71">
        <v>0</v>
      </c>
      <c r="V189" s="46">
        <v>0</v>
      </c>
      <c r="W189" s="46">
        <v>0</v>
      </c>
      <c r="Y189" s="10">
        <f>IF(('Max. ARC Revenue Calc'!$B$13-$Q189)&lt;0,0,MIN(('Max. ARC Revenue Calc'!$B$13-$Q189),R189+'Max. ARC Revenue Calc'!$B$17,'Max. ARC Revenue Calc'!$B$15))</f>
        <v>0.5</v>
      </c>
      <c r="Z189" s="118">
        <f t="shared" si="24"/>
        <v>0</v>
      </c>
      <c r="AA189" s="10">
        <f>MIN(S189+'Max. ARC Revenue Calc'!$B$17,'Max. ARC Revenue Calc'!$B$15)</f>
        <v>0.5</v>
      </c>
      <c r="AB189" s="118">
        <f t="shared" si="25"/>
        <v>0</v>
      </c>
      <c r="AC189" s="10">
        <f>IF(('Max. ARC Revenue Calc'!$B$14-V189)&lt;0,0,MIN(('Max. ARC Revenue Calc'!$B$14-V189),W189+'Max. ARC Revenue Calc'!$B$18,'Max. ARC Revenue Calc'!$B$16))</f>
        <v>1</v>
      </c>
      <c r="AD189" s="45">
        <f t="shared" si="26"/>
        <v>0</v>
      </c>
    </row>
    <row r="190" spans="1:30" ht="9.75">
      <c r="A190" s="15" t="str">
        <f t="shared" si="21"/>
        <v>S3: Example 171</v>
      </c>
      <c r="B190" s="15" t="s">
        <v>82</v>
      </c>
      <c r="C190" s="4" t="s">
        <v>83</v>
      </c>
      <c r="D190" s="3" t="s">
        <v>253</v>
      </c>
      <c r="E190" s="71">
        <v>0</v>
      </c>
      <c r="F190" s="71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22"/>
        <v>0</v>
      </c>
      <c r="P190" s="46">
        <v>0</v>
      </c>
      <c r="Q190" s="46">
        <f t="shared" si="23"/>
        <v>0</v>
      </c>
      <c r="R190" s="46">
        <v>0</v>
      </c>
      <c r="S190" s="46">
        <v>0</v>
      </c>
      <c r="U190" s="71">
        <v>0</v>
      </c>
      <c r="V190" s="46">
        <v>0</v>
      </c>
      <c r="W190" s="46">
        <v>0</v>
      </c>
      <c r="Y190" s="10">
        <f>IF(('Max. ARC Revenue Calc'!$B$13-$Q190)&lt;0,0,MIN(('Max. ARC Revenue Calc'!$B$13-$Q190),R190+'Max. ARC Revenue Calc'!$B$17,'Max. ARC Revenue Calc'!$B$15))</f>
        <v>0.5</v>
      </c>
      <c r="Z190" s="118">
        <f t="shared" si="24"/>
        <v>0</v>
      </c>
      <c r="AA190" s="10">
        <f>MIN(S190+'Max. ARC Revenue Calc'!$B$17,'Max. ARC Revenue Calc'!$B$15)</f>
        <v>0.5</v>
      </c>
      <c r="AB190" s="118">
        <f t="shared" si="25"/>
        <v>0</v>
      </c>
      <c r="AC190" s="10">
        <f>IF(('Max. ARC Revenue Calc'!$B$14-V190)&lt;0,0,MIN(('Max. ARC Revenue Calc'!$B$14-V190),W190+'Max. ARC Revenue Calc'!$B$18,'Max. ARC Revenue Calc'!$B$16))</f>
        <v>1</v>
      </c>
      <c r="AD190" s="45">
        <f t="shared" si="26"/>
        <v>0</v>
      </c>
    </row>
    <row r="191" spans="1:30" ht="9.75">
      <c r="A191" s="15" t="str">
        <f t="shared" si="21"/>
        <v>S3: Example 172</v>
      </c>
      <c r="B191" s="15" t="s">
        <v>82</v>
      </c>
      <c r="C191" s="4" t="s">
        <v>83</v>
      </c>
      <c r="D191" s="3" t="s">
        <v>254</v>
      </c>
      <c r="E191" s="71">
        <v>0</v>
      </c>
      <c r="F191" s="71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f t="shared" si="22"/>
        <v>0</v>
      </c>
      <c r="P191" s="46">
        <v>0</v>
      </c>
      <c r="Q191" s="46">
        <f t="shared" si="23"/>
        <v>0</v>
      </c>
      <c r="R191" s="46">
        <v>0</v>
      </c>
      <c r="S191" s="46">
        <v>0</v>
      </c>
      <c r="U191" s="71">
        <v>0</v>
      </c>
      <c r="V191" s="46">
        <v>0</v>
      </c>
      <c r="W191" s="46">
        <v>0</v>
      </c>
      <c r="Y191" s="10">
        <f>IF(('Max. ARC Revenue Calc'!$B$13-$Q191)&lt;0,0,MIN(('Max. ARC Revenue Calc'!$B$13-$Q191),R191+'Max. ARC Revenue Calc'!$B$17,'Max. ARC Revenue Calc'!$B$15))</f>
        <v>0.5</v>
      </c>
      <c r="Z191" s="118">
        <f t="shared" si="24"/>
        <v>0</v>
      </c>
      <c r="AA191" s="10">
        <f>MIN(S191+'Max. ARC Revenue Calc'!$B$17,'Max. ARC Revenue Calc'!$B$15)</f>
        <v>0.5</v>
      </c>
      <c r="AB191" s="118">
        <f t="shared" si="25"/>
        <v>0</v>
      </c>
      <c r="AC191" s="10">
        <f>IF(('Max. ARC Revenue Calc'!$B$14-V191)&lt;0,0,MIN(('Max. ARC Revenue Calc'!$B$14-V191),W191+'Max. ARC Revenue Calc'!$B$18,'Max. ARC Revenue Calc'!$B$16))</f>
        <v>1</v>
      </c>
      <c r="AD191" s="45">
        <f t="shared" si="26"/>
        <v>0</v>
      </c>
    </row>
    <row r="192" spans="1:30" ht="9.75">
      <c r="A192" s="15" t="str">
        <f t="shared" si="21"/>
        <v>S3: Example 173</v>
      </c>
      <c r="B192" s="15" t="s">
        <v>82</v>
      </c>
      <c r="C192" s="4" t="s">
        <v>83</v>
      </c>
      <c r="D192" s="3" t="s">
        <v>255</v>
      </c>
      <c r="E192" s="71">
        <v>0</v>
      </c>
      <c r="F192" s="71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f t="shared" si="22"/>
        <v>0</v>
      </c>
      <c r="P192" s="46">
        <v>0</v>
      </c>
      <c r="Q192" s="46">
        <f t="shared" si="23"/>
        <v>0</v>
      </c>
      <c r="R192" s="46">
        <v>0</v>
      </c>
      <c r="S192" s="46">
        <v>0</v>
      </c>
      <c r="U192" s="71">
        <v>0</v>
      </c>
      <c r="V192" s="46">
        <v>0</v>
      </c>
      <c r="W192" s="46">
        <v>0</v>
      </c>
      <c r="Y192" s="10">
        <f>IF(('Max. ARC Revenue Calc'!$B$13-$Q192)&lt;0,0,MIN(('Max. ARC Revenue Calc'!$B$13-$Q192),R192+'Max. ARC Revenue Calc'!$B$17,'Max. ARC Revenue Calc'!$B$15))</f>
        <v>0.5</v>
      </c>
      <c r="Z192" s="118">
        <f t="shared" si="24"/>
        <v>0</v>
      </c>
      <c r="AA192" s="10">
        <f>MIN(S192+'Max. ARC Revenue Calc'!$B$17,'Max. ARC Revenue Calc'!$B$15)</f>
        <v>0.5</v>
      </c>
      <c r="AB192" s="118">
        <f t="shared" si="25"/>
        <v>0</v>
      </c>
      <c r="AC192" s="10">
        <f>IF(('Max. ARC Revenue Calc'!$B$14-V192)&lt;0,0,MIN(('Max. ARC Revenue Calc'!$B$14-V192),W192+'Max. ARC Revenue Calc'!$B$18,'Max. ARC Revenue Calc'!$B$16))</f>
        <v>1</v>
      </c>
      <c r="AD192" s="45">
        <f t="shared" si="26"/>
        <v>0</v>
      </c>
    </row>
    <row r="193" spans="21:29" ht="9.75">
      <c r="U193" s="71" t="s">
        <v>98</v>
      </c>
      <c r="Y193" s="10"/>
      <c r="Z193" s="118"/>
      <c r="AA193" s="10"/>
      <c r="AB193" s="118"/>
      <c r="AC193" s="10"/>
    </row>
    <row r="194" spans="4:29" ht="9.75">
      <c r="D194" s="3" t="s">
        <v>256</v>
      </c>
      <c r="U194" s="71" t="s">
        <v>98</v>
      </c>
      <c r="Y194" s="10"/>
      <c r="Z194" s="118"/>
      <c r="AA194" s="10"/>
      <c r="AB194" s="118"/>
      <c r="AC194" s="10"/>
    </row>
    <row r="195" spans="1:30" ht="9.75">
      <c r="A195" s="15" t="str">
        <f t="shared" si="21"/>
        <v>S3: Example 176</v>
      </c>
      <c r="B195" s="15" t="s">
        <v>82</v>
      </c>
      <c r="C195" s="4" t="s">
        <v>83</v>
      </c>
      <c r="D195" s="3" t="s">
        <v>257</v>
      </c>
      <c r="E195" s="71">
        <v>0</v>
      </c>
      <c r="F195" s="71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f t="shared" si="22"/>
        <v>0</v>
      </c>
      <c r="P195" s="46">
        <v>0</v>
      </c>
      <c r="Q195" s="46">
        <f t="shared" si="23"/>
        <v>0</v>
      </c>
      <c r="R195" s="46">
        <v>0</v>
      </c>
      <c r="S195" s="46">
        <v>0</v>
      </c>
      <c r="U195" s="71">
        <v>0</v>
      </c>
      <c r="V195" s="46">
        <v>0</v>
      </c>
      <c r="W195" s="46">
        <v>0</v>
      </c>
      <c r="Y195" s="10">
        <f>IF(('Max. ARC Revenue Calc'!$B$13-$Q195)&lt;0,0,MIN(('Max. ARC Revenue Calc'!$B$13-$Q195),R195+'Max. ARC Revenue Calc'!$B$17,'Max. ARC Revenue Calc'!$B$15))</f>
        <v>0.5</v>
      </c>
      <c r="Z195" s="118">
        <f t="shared" si="24"/>
        <v>0</v>
      </c>
      <c r="AA195" s="10">
        <f>MIN(S195+'Max. ARC Revenue Calc'!$B$17,'Max. ARC Revenue Calc'!$B$15)</f>
        <v>0.5</v>
      </c>
      <c r="AB195" s="118">
        <f t="shared" si="25"/>
        <v>0</v>
      </c>
      <c r="AC195" s="10">
        <f>IF(('Max. ARC Revenue Calc'!$B$14-V195)&lt;0,0,MIN(('Max. ARC Revenue Calc'!$B$14-V195),W195+'Max. ARC Revenue Calc'!$B$18,'Max. ARC Revenue Calc'!$B$16))</f>
        <v>1</v>
      </c>
      <c r="AD195" s="45">
        <f t="shared" si="26"/>
        <v>0</v>
      </c>
    </row>
    <row r="196" spans="1:30" ht="9.75">
      <c r="A196" s="15" t="str">
        <f t="shared" si="21"/>
        <v>S3: Example 177</v>
      </c>
      <c r="B196" s="15" t="s">
        <v>82</v>
      </c>
      <c r="C196" s="4" t="s">
        <v>83</v>
      </c>
      <c r="D196" s="3" t="s">
        <v>258</v>
      </c>
      <c r="E196" s="71">
        <v>0</v>
      </c>
      <c r="F196" s="71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f t="shared" si="22"/>
        <v>0</v>
      </c>
      <c r="P196" s="46">
        <v>0</v>
      </c>
      <c r="Q196" s="46">
        <f t="shared" si="23"/>
        <v>0</v>
      </c>
      <c r="R196" s="46">
        <v>0</v>
      </c>
      <c r="S196" s="46">
        <v>0</v>
      </c>
      <c r="U196" s="71">
        <v>0</v>
      </c>
      <c r="V196" s="46">
        <v>0</v>
      </c>
      <c r="W196" s="46">
        <v>0</v>
      </c>
      <c r="Y196" s="10">
        <f>IF(('Max. ARC Revenue Calc'!$B$13-$Q196)&lt;0,0,MIN(('Max. ARC Revenue Calc'!$B$13-$Q196),R196+'Max. ARC Revenue Calc'!$B$17,'Max. ARC Revenue Calc'!$B$15))</f>
        <v>0.5</v>
      </c>
      <c r="Z196" s="118">
        <f t="shared" si="24"/>
        <v>0</v>
      </c>
      <c r="AA196" s="10">
        <f>MIN(S196+'Max. ARC Revenue Calc'!$B$17,'Max. ARC Revenue Calc'!$B$15)</f>
        <v>0.5</v>
      </c>
      <c r="AB196" s="118">
        <f t="shared" si="25"/>
        <v>0</v>
      </c>
      <c r="AC196" s="10">
        <f>IF(('Max. ARC Revenue Calc'!$B$14-V196)&lt;0,0,MIN(('Max. ARC Revenue Calc'!$B$14-V196),W196+'Max. ARC Revenue Calc'!$B$18,'Max. ARC Revenue Calc'!$B$16))</f>
        <v>1</v>
      </c>
      <c r="AD196" s="45">
        <f t="shared" si="26"/>
        <v>0</v>
      </c>
    </row>
    <row r="197" spans="1:30" ht="9.75">
      <c r="A197" s="15" t="str">
        <f t="shared" si="21"/>
        <v>S3: Example 178</v>
      </c>
      <c r="B197" s="15" t="s">
        <v>82</v>
      </c>
      <c r="C197" s="4" t="s">
        <v>83</v>
      </c>
      <c r="D197" s="3" t="s">
        <v>259</v>
      </c>
      <c r="E197" s="71">
        <v>0</v>
      </c>
      <c r="F197" s="71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f t="shared" si="22"/>
        <v>0</v>
      </c>
      <c r="P197" s="46">
        <v>0</v>
      </c>
      <c r="Q197" s="46">
        <f t="shared" si="23"/>
        <v>0</v>
      </c>
      <c r="R197" s="46">
        <v>0</v>
      </c>
      <c r="S197" s="46">
        <v>0</v>
      </c>
      <c r="U197" s="71">
        <v>0</v>
      </c>
      <c r="V197" s="46">
        <v>0</v>
      </c>
      <c r="W197" s="46">
        <v>0</v>
      </c>
      <c r="Y197" s="10">
        <f>IF(('Max. ARC Revenue Calc'!$B$13-$Q197)&lt;0,0,MIN(('Max. ARC Revenue Calc'!$B$13-$Q197),R197+'Max. ARC Revenue Calc'!$B$17,'Max. ARC Revenue Calc'!$B$15))</f>
        <v>0.5</v>
      </c>
      <c r="Z197" s="118">
        <f t="shared" si="24"/>
        <v>0</v>
      </c>
      <c r="AA197" s="10">
        <f>MIN(S197+'Max. ARC Revenue Calc'!$B$17,'Max. ARC Revenue Calc'!$B$15)</f>
        <v>0.5</v>
      </c>
      <c r="AB197" s="118">
        <f t="shared" si="25"/>
        <v>0</v>
      </c>
      <c r="AC197" s="10">
        <f>IF(('Max. ARC Revenue Calc'!$B$14-V197)&lt;0,0,MIN(('Max. ARC Revenue Calc'!$B$14-V197),W197+'Max. ARC Revenue Calc'!$B$18,'Max. ARC Revenue Calc'!$B$16))</f>
        <v>1</v>
      </c>
      <c r="AD197" s="45">
        <f t="shared" si="26"/>
        <v>0</v>
      </c>
    </row>
    <row r="198" spans="1:30" ht="9.75">
      <c r="A198" s="15" t="str">
        <f t="shared" si="21"/>
        <v>S3: Example 179</v>
      </c>
      <c r="B198" s="15" t="s">
        <v>82</v>
      </c>
      <c r="C198" s="4" t="s">
        <v>83</v>
      </c>
      <c r="D198" s="3" t="s">
        <v>260</v>
      </c>
      <c r="E198" s="71">
        <v>0</v>
      </c>
      <c r="F198" s="71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22"/>
        <v>0</v>
      </c>
      <c r="P198" s="46">
        <v>0</v>
      </c>
      <c r="Q198" s="46">
        <f t="shared" si="23"/>
        <v>0</v>
      </c>
      <c r="R198" s="46">
        <v>0</v>
      </c>
      <c r="S198" s="46">
        <v>0</v>
      </c>
      <c r="U198" s="71">
        <v>0</v>
      </c>
      <c r="V198" s="46">
        <v>0</v>
      </c>
      <c r="W198" s="46">
        <v>0</v>
      </c>
      <c r="Y198" s="10">
        <f>IF(('Max. ARC Revenue Calc'!$B$13-$Q198)&lt;0,0,MIN(('Max. ARC Revenue Calc'!$B$13-$Q198),R198+'Max. ARC Revenue Calc'!$B$17,'Max. ARC Revenue Calc'!$B$15))</f>
        <v>0.5</v>
      </c>
      <c r="Z198" s="118">
        <f t="shared" si="24"/>
        <v>0</v>
      </c>
      <c r="AA198" s="10">
        <f>MIN(S198+'Max. ARC Revenue Calc'!$B$17,'Max. ARC Revenue Calc'!$B$15)</f>
        <v>0.5</v>
      </c>
      <c r="AB198" s="118">
        <f t="shared" si="25"/>
        <v>0</v>
      </c>
      <c r="AC198" s="10">
        <f>IF(('Max. ARC Revenue Calc'!$B$14-V198)&lt;0,0,MIN(('Max. ARC Revenue Calc'!$B$14-V198),W198+'Max. ARC Revenue Calc'!$B$18,'Max. ARC Revenue Calc'!$B$16))</f>
        <v>1</v>
      </c>
      <c r="AD198" s="45">
        <f t="shared" si="26"/>
        <v>0</v>
      </c>
    </row>
    <row r="199" spans="1:30" ht="9.75">
      <c r="A199" s="15" t="str">
        <f t="shared" si="21"/>
        <v>S3: Example 180</v>
      </c>
      <c r="B199" s="15" t="s">
        <v>82</v>
      </c>
      <c r="C199" s="4" t="s">
        <v>83</v>
      </c>
      <c r="D199" s="3" t="s">
        <v>261</v>
      </c>
      <c r="E199" s="71">
        <v>0</v>
      </c>
      <c r="F199" s="71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f t="shared" si="22"/>
        <v>0</v>
      </c>
      <c r="P199" s="46">
        <v>0</v>
      </c>
      <c r="Q199" s="46">
        <f t="shared" si="23"/>
        <v>0</v>
      </c>
      <c r="R199" s="46">
        <v>0</v>
      </c>
      <c r="S199" s="46">
        <v>0</v>
      </c>
      <c r="U199" s="71">
        <v>0</v>
      </c>
      <c r="V199" s="46">
        <v>0</v>
      </c>
      <c r="W199" s="46">
        <v>0</v>
      </c>
      <c r="Y199" s="10">
        <f>IF(('Max. ARC Revenue Calc'!$B$13-$Q199)&lt;0,0,MIN(('Max. ARC Revenue Calc'!$B$13-$Q199),R199+'Max. ARC Revenue Calc'!$B$17,'Max. ARC Revenue Calc'!$B$15))</f>
        <v>0.5</v>
      </c>
      <c r="Z199" s="118">
        <f t="shared" si="24"/>
        <v>0</v>
      </c>
      <c r="AA199" s="10">
        <f>MIN(S199+'Max. ARC Revenue Calc'!$B$17,'Max. ARC Revenue Calc'!$B$15)</f>
        <v>0.5</v>
      </c>
      <c r="AB199" s="118">
        <f t="shared" si="25"/>
        <v>0</v>
      </c>
      <c r="AC199" s="10">
        <f>IF(('Max. ARC Revenue Calc'!$B$14-V199)&lt;0,0,MIN(('Max. ARC Revenue Calc'!$B$14-V199),W199+'Max. ARC Revenue Calc'!$B$18,'Max. ARC Revenue Calc'!$B$16))</f>
        <v>1</v>
      </c>
      <c r="AD199" s="45">
        <f t="shared" si="26"/>
        <v>0</v>
      </c>
    </row>
    <row r="200" spans="1:30" ht="9.75">
      <c r="A200" s="15" t="str">
        <f t="shared" si="21"/>
        <v>S3: Example 181</v>
      </c>
      <c r="B200" s="15" t="s">
        <v>82</v>
      </c>
      <c r="C200" s="4" t="s">
        <v>83</v>
      </c>
      <c r="D200" s="3" t="s">
        <v>262</v>
      </c>
      <c r="E200" s="71">
        <v>0</v>
      </c>
      <c r="F200" s="71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22"/>
        <v>0</v>
      </c>
      <c r="P200" s="46">
        <v>0</v>
      </c>
      <c r="Q200" s="46">
        <f t="shared" si="23"/>
        <v>0</v>
      </c>
      <c r="R200" s="46">
        <v>0</v>
      </c>
      <c r="S200" s="46">
        <v>0</v>
      </c>
      <c r="U200" s="71">
        <v>0</v>
      </c>
      <c r="V200" s="46">
        <v>0</v>
      </c>
      <c r="W200" s="46">
        <v>0</v>
      </c>
      <c r="Y200" s="10">
        <f>IF(('Max. ARC Revenue Calc'!$B$13-$Q200)&lt;0,0,MIN(('Max. ARC Revenue Calc'!$B$13-$Q200),R200+'Max. ARC Revenue Calc'!$B$17,'Max. ARC Revenue Calc'!$B$15))</f>
        <v>0.5</v>
      </c>
      <c r="Z200" s="118">
        <f t="shared" si="24"/>
        <v>0</v>
      </c>
      <c r="AA200" s="10">
        <f>MIN(S200+'Max. ARC Revenue Calc'!$B$17,'Max. ARC Revenue Calc'!$B$15)</f>
        <v>0.5</v>
      </c>
      <c r="AB200" s="118">
        <f t="shared" si="25"/>
        <v>0</v>
      </c>
      <c r="AC200" s="10">
        <f>IF(('Max. ARC Revenue Calc'!$B$14-V200)&lt;0,0,MIN(('Max. ARC Revenue Calc'!$B$14-V200),W200+'Max. ARC Revenue Calc'!$B$18,'Max. ARC Revenue Calc'!$B$16))</f>
        <v>1</v>
      </c>
      <c r="AD200" s="45">
        <f t="shared" si="26"/>
        <v>0</v>
      </c>
    </row>
    <row r="201" spans="1:30" ht="9.75">
      <c r="A201" s="15" t="str">
        <f t="shared" si="21"/>
        <v>S3: Example 182</v>
      </c>
      <c r="B201" s="15" t="s">
        <v>82</v>
      </c>
      <c r="C201" s="4" t="s">
        <v>83</v>
      </c>
      <c r="D201" s="3" t="s">
        <v>263</v>
      </c>
      <c r="E201" s="71">
        <v>0</v>
      </c>
      <c r="F201" s="71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f t="shared" si="22"/>
        <v>0</v>
      </c>
      <c r="P201" s="46">
        <v>0</v>
      </c>
      <c r="Q201" s="46">
        <f t="shared" si="23"/>
        <v>0</v>
      </c>
      <c r="R201" s="46">
        <v>0</v>
      </c>
      <c r="S201" s="46">
        <v>0</v>
      </c>
      <c r="U201" s="71">
        <v>0</v>
      </c>
      <c r="V201" s="46">
        <v>0</v>
      </c>
      <c r="W201" s="46">
        <v>0</v>
      </c>
      <c r="Y201" s="10">
        <f>IF(('Max. ARC Revenue Calc'!$B$13-$Q201)&lt;0,0,MIN(('Max. ARC Revenue Calc'!$B$13-$Q201),R201+'Max. ARC Revenue Calc'!$B$17,'Max. ARC Revenue Calc'!$B$15))</f>
        <v>0.5</v>
      </c>
      <c r="Z201" s="118">
        <f t="shared" si="24"/>
        <v>0</v>
      </c>
      <c r="AA201" s="10">
        <f>MIN(S201+'Max. ARC Revenue Calc'!$B$17,'Max. ARC Revenue Calc'!$B$15)</f>
        <v>0.5</v>
      </c>
      <c r="AB201" s="118">
        <f t="shared" si="25"/>
        <v>0</v>
      </c>
      <c r="AC201" s="10">
        <f>IF(('Max. ARC Revenue Calc'!$B$14-V201)&lt;0,0,MIN(('Max. ARC Revenue Calc'!$B$14-V201),W201+'Max. ARC Revenue Calc'!$B$18,'Max. ARC Revenue Calc'!$B$16))</f>
        <v>1</v>
      </c>
      <c r="AD201" s="45">
        <f t="shared" si="26"/>
        <v>0</v>
      </c>
    </row>
    <row r="202" spans="1:30" ht="9.75">
      <c r="A202" s="15" t="str">
        <f t="shared" si="21"/>
        <v>S3: Example 183</v>
      </c>
      <c r="B202" s="15" t="s">
        <v>82</v>
      </c>
      <c r="C202" s="4" t="s">
        <v>83</v>
      </c>
      <c r="D202" s="3" t="s">
        <v>264</v>
      </c>
      <c r="E202" s="71">
        <v>0</v>
      </c>
      <c r="F202" s="71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f t="shared" si="22"/>
        <v>0</v>
      </c>
      <c r="P202" s="46">
        <v>0</v>
      </c>
      <c r="Q202" s="46">
        <f t="shared" si="23"/>
        <v>0</v>
      </c>
      <c r="R202" s="46">
        <v>0</v>
      </c>
      <c r="S202" s="46">
        <v>0</v>
      </c>
      <c r="U202" s="71">
        <v>0</v>
      </c>
      <c r="V202" s="46">
        <v>0</v>
      </c>
      <c r="W202" s="46">
        <v>0</v>
      </c>
      <c r="Y202" s="10">
        <f>IF(('Max. ARC Revenue Calc'!$B$13-$Q202)&lt;0,0,MIN(('Max. ARC Revenue Calc'!$B$13-$Q202),R202+'Max. ARC Revenue Calc'!$B$17,'Max. ARC Revenue Calc'!$B$15))</f>
        <v>0.5</v>
      </c>
      <c r="Z202" s="118">
        <f t="shared" si="24"/>
        <v>0</v>
      </c>
      <c r="AA202" s="10">
        <f>MIN(S202+'Max. ARC Revenue Calc'!$B$17,'Max. ARC Revenue Calc'!$B$15)</f>
        <v>0.5</v>
      </c>
      <c r="AB202" s="118">
        <f t="shared" si="25"/>
        <v>0</v>
      </c>
      <c r="AC202" s="10">
        <f>IF(('Max. ARC Revenue Calc'!$B$14-V202)&lt;0,0,MIN(('Max. ARC Revenue Calc'!$B$14-V202),W202+'Max. ARC Revenue Calc'!$B$18,'Max. ARC Revenue Calc'!$B$16))</f>
        <v>1</v>
      </c>
      <c r="AD202" s="45">
        <f t="shared" si="26"/>
        <v>0</v>
      </c>
    </row>
    <row r="203" spans="1:30" ht="9.75">
      <c r="A203" s="15" t="str">
        <f t="shared" si="21"/>
        <v>S3: Example 184</v>
      </c>
      <c r="B203" s="15" t="s">
        <v>82</v>
      </c>
      <c r="C203" s="4" t="s">
        <v>83</v>
      </c>
      <c r="D203" s="3" t="s">
        <v>265</v>
      </c>
      <c r="E203" s="71">
        <v>0</v>
      </c>
      <c r="F203" s="71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22"/>
        <v>0</v>
      </c>
      <c r="P203" s="46">
        <v>0</v>
      </c>
      <c r="Q203" s="46">
        <f t="shared" si="23"/>
        <v>0</v>
      </c>
      <c r="R203" s="46">
        <v>0</v>
      </c>
      <c r="S203" s="46">
        <v>0</v>
      </c>
      <c r="U203" s="71">
        <v>0</v>
      </c>
      <c r="V203" s="46">
        <v>0</v>
      </c>
      <c r="W203" s="46">
        <v>0</v>
      </c>
      <c r="Y203" s="10">
        <f>IF(('Max. ARC Revenue Calc'!$B$13-$Q203)&lt;0,0,MIN(('Max. ARC Revenue Calc'!$B$13-$Q203),R203+'Max. ARC Revenue Calc'!$B$17,'Max. ARC Revenue Calc'!$B$15))</f>
        <v>0.5</v>
      </c>
      <c r="Z203" s="118">
        <f t="shared" si="24"/>
        <v>0</v>
      </c>
      <c r="AA203" s="10">
        <f>MIN(S203+'Max. ARC Revenue Calc'!$B$17,'Max. ARC Revenue Calc'!$B$15)</f>
        <v>0.5</v>
      </c>
      <c r="AB203" s="118">
        <f t="shared" si="25"/>
        <v>0</v>
      </c>
      <c r="AC203" s="10">
        <f>IF(('Max. ARC Revenue Calc'!$B$14-V203)&lt;0,0,MIN(('Max. ARC Revenue Calc'!$B$14-V203),W203+'Max. ARC Revenue Calc'!$B$18,'Max. ARC Revenue Calc'!$B$16))</f>
        <v>1</v>
      </c>
      <c r="AD203" s="45">
        <f t="shared" si="26"/>
        <v>0</v>
      </c>
    </row>
    <row r="204" spans="1:30" ht="9.75">
      <c r="A204" s="15" t="str">
        <f t="shared" si="21"/>
        <v>S3: Example 185</v>
      </c>
      <c r="B204" s="15" t="s">
        <v>82</v>
      </c>
      <c r="C204" s="4" t="s">
        <v>83</v>
      </c>
      <c r="D204" s="3" t="s">
        <v>266</v>
      </c>
      <c r="E204" s="71">
        <v>0</v>
      </c>
      <c r="F204" s="71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f t="shared" si="22"/>
        <v>0</v>
      </c>
      <c r="P204" s="46">
        <v>0</v>
      </c>
      <c r="Q204" s="46">
        <f t="shared" si="23"/>
        <v>0</v>
      </c>
      <c r="R204" s="46">
        <v>0</v>
      </c>
      <c r="S204" s="46">
        <v>0</v>
      </c>
      <c r="U204" s="71">
        <v>0</v>
      </c>
      <c r="V204" s="46">
        <v>0</v>
      </c>
      <c r="W204" s="46">
        <v>0</v>
      </c>
      <c r="Y204" s="10">
        <f>IF(('Max. ARC Revenue Calc'!$B$13-$Q204)&lt;0,0,MIN(('Max. ARC Revenue Calc'!$B$13-$Q204),R204+'Max. ARC Revenue Calc'!$B$17,'Max. ARC Revenue Calc'!$B$15))</f>
        <v>0.5</v>
      </c>
      <c r="Z204" s="118">
        <f t="shared" si="24"/>
        <v>0</v>
      </c>
      <c r="AA204" s="10">
        <f>MIN(S204+'Max. ARC Revenue Calc'!$B$17,'Max. ARC Revenue Calc'!$B$15)</f>
        <v>0.5</v>
      </c>
      <c r="AB204" s="118">
        <f t="shared" si="25"/>
        <v>0</v>
      </c>
      <c r="AC204" s="10">
        <f>IF(('Max. ARC Revenue Calc'!$B$14-V204)&lt;0,0,MIN(('Max. ARC Revenue Calc'!$B$14-V204),W204+'Max. ARC Revenue Calc'!$B$18,'Max. ARC Revenue Calc'!$B$16))</f>
        <v>1</v>
      </c>
      <c r="AD204" s="45">
        <f t="shared" si="26"/>
        <v>0</v>
      </c>
    </row>
    <row r="205" spans="1:30" ht="9.75">
      <c r="A205" s="15" t="str">
        <f t="shared" si="21"/>
        <v>S3: Example 186</v>
      </c>
      <c r="B205" s="15" t="s">
        <v>82</v>
      </c>
      <c r="C205" s="4" t="s">
        <v>83</v>
      </c>
      <c r="D205" s="3" t="s">
        <v>267</v>
      </c>
      <c r="E205" s="71">
        <v>0</v>
      </c>
      <c r="F205" s="71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22"/>
        <v>0</v>
      </c>
      <c r="P205" s="46">
        <v>0</v>
      </c>
      <c r="Q205" s="46">
        <f t="shared" si="23"/>
        <v>0</v>
      </c>
      <c r="R205" s="46">
        <v>0</v>
      </c>
      <c r="S205" s="46">
        <v>0</v>
      </c>
      <c r="U205" s="71">
        <v>0</v>
      </c>
      <c r="V205" s="46">
        <v>0</v>
      </c>
      <c r="W205" s="46">
        <v>0</v>
      </c>
      <c r="Y205" s="10">
        <f>IF(('Max. ARC Revenue Calc'!$B$13-$Q205)&lt;0,0,MIN(('Max. ARC Revenue Calc'!$B$13-$Q205),R205+'Max. ARC Revenue Calc'!$B$17,'Max. ARC Revenue Calc'!$B$15))</f>
        <v>0.5</v>
      </c>
      <c r="Z205" s="118">
        <f t="shared" si="24"/>
        <v>0</v>
      </c>
      <c r="AA205" s="10">
        <f>MIN(S205+'Max. ARC Revenue Calc'!$B$17,'Max. ARC Revenue Calc'!$B$15)</f>
        <v>0.5</v>
      </c>
      <c r="AB205" s="118">
        <f t="shared" si="25"/>
        <v>0</v>
      </c>
      <c r="AC205" s="10">
        <f>IF(('Max. ARC Revenue Calc'!$B$14-V205)&lt;0,0,MIN(('Max. ARC Revenue Calc'!$B$14-V205),W205+'Max. ARC Revenue Calc'!$B$18,'Max. ARC Revenue Calc'!$B$16))</f>
        <v>1</v>
      </c>
      <c r="AD205" s="45">
        <f t="shared" si="26"/>
        <v>0</v>
      </c>
    </row>
    <row r="206" spans="1:30" ht="9.75">
      <c r="A206" s="15" t="str">
        <f t="shared" si="21"/>
        <v>S3: Example 187</v>
      </c>
      <c r="B206" s="15" t="s">
        <v>82</v>
      </c>
      <c r="C206" s="4" t="s">
        <v>83</v>
      </c>
      <c r="D206" s="3" t="s">
        <v>268</v>
      </c>
      <c r="E206" s="71">
        <v>0</v>
      </c>
      <c r="F206" s="71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22"/>
        <v>0</v>
      </c>
      <c r="P206" s="46">
        <v>0</v>
      </c>
      <c r="Q206" s="46">
        <f t="shared" si="23"/>
        <v>0</v>
      </c>
      <c r="R206" s="46">
        <v>0</v>
      </c>
      <c r="S206" s="46">
        <v>0</v>
      </c>
      <c r="U206" s="71">
        <v>0</v>
      </c>
      <c r="V206" s="46">
        <v>0</v>
      </c>
      <c r="W206" s="46">
        <v>0</v>
      </c>
      <c r="Y206" s="10">
        <f>IF(('Max. ARC Revenue Calc'!$B$13-$Q206)&lt;0,0,MIN(('Max. ARC Revenue Calc'!$B$13-$Q206),R206+'Max. ARC Revenue Calc'!$B$17,'Max. ARC Revenue Calc'!$B$15))</f>
        <v>0.5</v>
      </c>
      <c r="Z206" s="118">
        <f t="shared" si="24"/>
        <v>0</v>
      </c>
      <c r="AA206" s="10">
        <f>MIN(S206+'Max. ARC Revenue Calc'!$B$17,'Max. ARC Revenue Calc'!$B$15)</f>
        <v>0.5</v>
      </c>
      <c r="AB206" s="118">
        <f t="shared" si="25"/>
        <v>0</v>
      </c>
      <c r="AC206" s="10">
        <f>IF(('Max. ARC Revenue Calc'!$B$14-V206)&lt;0,0,MIN(('Max. ARC Revenue Calc'!$B$14-V206),W206+'Max. ARC Revenue Calc'!$B$18,'Max. ARC Revenue Calc'!$B$16))</f>
        <v>1</v>
      </c>
      <c r="AD206" s="45">
        <f t="shared" si="26"/>
        <v>0</v>
      </c>
    </row>
    <row r="207" spans="1:30" ht="9.75">
      <c r="A207" s="15" t="str">
        <f t="shared" si="21"/>
        <v>S3: Example 188</v>
      </c>
      <c r="B207" s="15" t="s">
        <v>82</v>
      </c>
      <c r="C207" s="4" t="s">
        <v>83</v>
      </c>
      <c r="D207" s="3" t="s">
        <v>269</v>
      </c>
      <c r="E207" s="71">
        <v>0</v>
      </c>
      <c r="F207" s="71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22"/>
        <v>0</v>
      </c>
      <c r="P207" s="46">
        <v>0</v>
      </c>
      <c r="Q207" s="46">
        <f t="shared" si="23"/>
        <v>0</v>
      </c>
      <c r="R207" s="46">
        <v>0</v>
      </c>
      <c r="S207" s="46">
        <v>0</v>
      </c>
      <c r="U207" s="71">
        <v>0</v>
      </c>
      <c r="V207" s="46">
        <v>0</v>
      </c>
      <c r="W207" s="46">
        <v>0</v>
      </c>
      <c r="Y207" s="10">
        <f>IF(('Max. ARC Revenue Calc'!$B$13-$Q207)&lt;0,0,MIN(('Max. ARC Revenue Calc'!$B$13-$Q207),R207+'Max. ARC Revenue Calc'!$B$17,'Max. ARC Revenue Calc'!$B$15))</f>
        <v>0.5</v>
      </c>
      <c r="Z207" s="118">
        <f t="shared" si="24"/>
        <v>0</v>
      </c>
      <c r="AA207" s="10">
        <f>MIN(S207+'Max. ARC Revenue Calc'!$B$17,'Max. ARC Revenue Calc'!$B$15)</f>
        <v>0.5</v>
      </c>
      <c r="AB207" s="118">
        <f t="shared" si="25"/>
        <v>0</v>
      </c>
      <c r="AC207" s="10">
        <f>IF(('Max. ARC Revenue Calc'!$B$14-V207)&lt;0,0,MIN(('Max. ARC Revenue Calc'!$B$14-V207),W207+'Max. ARC Revenue Calc'!$B$18,'Max. ARC Revenue Calc'!$B$16))</f>
        <v>1</v>
      </c>
      <c r="AD207" s="45">
        <f t="shared" si="26"/>
        <v>0</v>
      </c>
    </row>
    <row r="208" spans="1:30" ht="9.75">
      <c r="A208" s="15" t="str">
        <f t="shared" si="21"/>
        <v>S3: Example 189</v>
      </c>
      <c r="B208" s="15" t="s">
        <v>82</v>
      </c>
      <c r="C208" s="4" t="s">
        <v>83</v>
      </c>
      <c r="D208" s="3" t="s">
        <v>270</v>
      </c>
      <c r="E208" s="71">
        <v>0</v>
      </c>
      <c r="F208" s="71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22"/>
        <v>0</v>
      </c>
      <c r="P208" s="46">
        <v>0</v>
      </c>
      <c r="Q208" s="46">
        <f t="shared" si="23"/>
        <v>0</v>
      </c>
      <c r="R208" s="46">
        <v>0</v>
      </c>
      <c r="S208" s="46">
        <v>0</v>
      </c>
      <c r="U208" s="71">
        <v>0</v>
      </c>
      <c r="V208" s="46">
        <v>0</v>
      </c>
      <c r="W208" s="46">
        <v>0</v>
      </c>
      <c r="Y208" s="10">
        <f>IF(('Max. ARC Revenue Calc'!$B$13-$Q208)&lt;0,0,MIN(('Max. ARC Revenue Calc'!$B$13-$Q208),R208+'Max. ARC Revenue Calc'!$B$17,'Max. ARC Revenue Calc'!$B$15))</f>
        <v>0.5</v>
      </c>
      <c r="Z208" s="118">
        <f t="shared" si="24"/>
        <v>0</v>
      </c>
      <c r="AA208" s="10">
        <f>MIN(S208+'Max. ARC Revenue Calc'!$B$17,'Max. ARC Revenue Calc'!$B$15)</f>
        <v>0.5</v>
      </c>
      <c r="AB208" s="118">
        <f t="shared" si="25"/>
        <v>0</v>
      </c>
      <c r="AC208" s="10">
        <f>IF(('Max. ARC Revenue Calc'!$B$14-V208)&lt;0,0,MIN(('Max. ARC Revenue Calc'!$B$14-V208),W208+'Max. ARC Revenue Calc'!$B$18,'Max. ARC Revenue Calc'!$B$16))</f>
        <v>1</v>
      </c>
      <c r="AD208" s="45">
        <f t="shared" si="26"/>
        <v>0</v>
      </c>
    </row>
    <row r="209" spans="21:29" ht="9.75">
      <c r="U209" s="71" t="s">
        <v>98</v>
      </c>
      <c r="Y209" s="10"/>
      <c r="Z209" s="118"/>
      <c r="AA209" s="10"/>
      <c r="AB209" s="118"/>
      <c r="AC209" s="10"/>
    </row>
    <row r="210" spans="4:29" ht="9.75">
      <c r="D210" s="3" t="s">
        <v>271</v>
      </c>
      <c r="U210" s="71" t="s">
        <v>98</v>
      </c>
      <c r="Y210" s="10"/>
      <c r="Z210" s="118"/>
      <c r="AA210" s="10"/>
      <c r="AB210" s="118"/>
      <c r="AC210" s="10"/>
    </row>
    <row r="211" spans="1:30" ht="9.75">
      <c r="A211" s="15" t="str">
        <f t="shared" si="21"/>
        <v>S3: Example 192</v>
      </c>
      <c r="B211" s="15" t="s">
        <v>82</v>
      </c>
      <c r="C211" s="4" t="s">
        <v>83</v>
      </c>
      <c r="D211" s="3" t="s">
        <v>272</v>
      </c>
      <c r="E211" s="71">
        <v>0</v>
      </c>
      <c r="F211" s="71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22"/>
        <v>0</v>
      </c>
      <c r="P211" s="46">
        <v>0</v>
      </c>
      <c r="Q211" s="46">
        <f t="shared" si="23"/>
        <v>0</v>
      </c>
      <c r="R211" s="46">
        <v>0</v>
      </c>
      <c r="S211" s="46">
        <v>0</v>
      </c>
      <c r="U211" s="71">
        <v>0</v>
      </c>
      <c r="V211" s="46">
        <v>0</v>
      </c>
      <c r="W211" s="46">
        <v>0</v>
      </c>
      <c r="Y211" s="10">
        <f>IF(('Max. ARC Revenue Calc'!$B$13-$Q211)&lt;0,0,MIN(('Max. ARC Revenue Calc'!$B$13-$Q211),R211+'Max. ARC Revenue Calc'!$B$17,'Max. ARC Revenue Calc'!$B$15))</f>
        <v>0.5</v>
      </c>
      <c r="Z211" s="118">
        <f t="shared" si="24"/>
        <v>0</v>
      </c>
      <c r="AA211" s="10">
        <f>MIN(S211+'Max. ARC Revenue Calc'!$B$17,'Max. ARC Revenue Calc'!$B$15)</f>
        <v>0.5</v>
      </c>
      <c r="AB211" s="118">
        <f t="shared" si="25"/>
        <v>0</v>
      </c>
      <c r="AC211" s="10">
        <f>IF(('Max. ARC Revenue Calc'!$B$14-V211)&lt;0,0,MIN(('Max. ARC Revenue Calc'!$B$14-V211),W211+'Max. ARC Revenue Calc'!$B$18,'Max. ARC Revenue Calc'!$B$16))</f>
        <v>1</v>
      </c>
      <c r="AD211" s="45">
        <f t="shared" si="26"/>
        <v>0</v>
      </c>
    </row>
    <row r="212" spans="1:30" ht="9.75">
      <c r="A212" s="15" t="str">
        <f t="shared" si="21"/>
        <v>S3: Example 193</v>
      </c>
      <c r="B212" s="15" t="s">
        <v>82</v>
      </c>
      <c r="C212" s="4" t="s">
        <v>83</v>
      </c>
      <c r="D212" s="3" t="s">
        <v>273</v>
      </c>
      <c r="E212" s="71">
        <v>0</v>
      </c>
      <c r="F212" s="71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22"/>
        <v>0</v>
      </c>
      <c r="P212" s="46">
        <v>0</v>
      </c>
      <c r="Q212" s="46">
        <f t="shared" si="23"/>
        <v>0</v>
      </c>
      <c r="R212" s="46">
        <v>0</v>
      </c>
      <c r="S212" s="46">
        <v>0</v>
      </c>
      <c r="U212" s="71">
        <v>0</v>
      </c>
      <c r="V212" s="46">
        <v>0</v>
      </c>
      <c r="W212" s="46">
        <v>0</v>
      </c>
      <c r="Y212" s="10">
        <f>IF(('Max. ARC Revenue Calc'!$B$13-$Q212)&lt;0,0,MIN(('Max. ARC Revenue Calc'!$B$13-$Q212),R212+'Max. ARC Revenue Calc'!$B$17,'Max. ARC Revenue Calc'!$B$15))</f>
        <v>0.5</v>
      </c>
      <c r="Z212" s="118">
        <f t="shared" si="24"/>
        <v>0</v>
      </c>
      <c r="AA212" s="10">
        <f>MIN(S212+'Max. ARC Revenue Calc'!$B$17,'Max. ARC Revenue Calc'!$B$15)</f>
        <v>0.5</v>
      </c>
      <c r="AB212" s="118">
        <f t="shared" si="25"/>
        <v>0</v>
      </c>
      <c r="AC212" s="10">
        <f>IF(('Max. ARC Revenue Calc'!$B$14-V212)&lt;0,0,MIN(('Max. ARC Revenue Calc'!$B$14-V212),W212+'Max. ARC Revenue Calc'!$B$18,'Max. ARC Revenue Calc'!$B$16))</f>
        <v>1</v>
      </c>
      <c r="AD212" s="45">
        <f t="shared" si="26"/>
        <v>0</v>
      </c>
    </row>
    <row r="213" spans="21:29" ht="9.75">
      <c r="U213" s="71" t="s">
        <v>98</v>
      </c>
      <c r="Y213" s="10"/>
      <c r="Z213" s="118"/>
      <c r="AA213" s="10"/>
      <c r="AB213" s="118"/>
      <c r="AC213" s="10"/>
    </row>
    <row r="214" spans="4:29" ht="9.75">
      <c r="D214" s="3" t="s">
        <v>274</v>
      </c>
      <c r="U214" s="71" t="s">
        <v>98</v>
      </c>
      <c r="Y214" s="10"/>
      <c r="Z214" s="118"/>
      <c r="AA214" s="10"/>
      <c r="AB214" s="118"/>
      <c r="AC214" s="10"/>
    </row>
    <row r="215" spans="1:30" ht="9.75">
      <c r="A215" s="15" t="str">
        <f aca="true" t="shared" si="27" ref="A215:A250">B215&amp;": "&amp;D215</f>
        <v>S3: Example 196</v>
      </c>
      <c r="B215" s="15" t="s">
        <v>82</v>
      </c>
      <c r="C215" s="4" t="s">
        <v>83</v>
      </c>
      <c r="D215" s="3" t="s">
        <v>275</v>
      </c>
      <c r="E215" s="71">
        <v>0</v>
      </c>
      <c r="F215" s="71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aca="true" t="shared" si="28" ref="O215:O250">ROUND(SUM(G215:N215),2)</f>
        <v>0</v>
      </c>
      <c r="P215" s="46">
        <v>0</v>
      </c>
      <c r="Q215" s="46">
        <f aca="true" t="shared" si="29" ref="Q215:Q250">MAX(O215,P215)</f>
        <v>0</v>
      </c>
      <c r="R215" s="46">
        <v>0</v>
      </c>
      <c r="S215" s="46">
        <v>0</v>
      </c>
      <c r="U215" s="71">
        <v>0</v>
      </c>
      <c r="V215" s="46">
        <v>0</v>
      </c>
      <c r="W215" s="46">
        <v>0</v>
      </c>
      <c r="Y215" s="10">
        <f>IF(('Max. ARC Revenue Calc'!$B$13-$Q215)&lt;0,0,MIN(('Max. ARC Revenue Calc'!$B$13-$Q215),R215+'Max. ARC Revenue Calc'!$B$17,'Max. ARC Revenue Calc'!$B$15))</f>
        <v>0.5</v>
      </c>
      <c r="Z215" s="118">
        <f aca="true" t="shared" si="30" ref="Z215:Z250">E215*Y215</f>
        <v>0</v>
      </c>
      <c r="AA215" s="10">
        <f>MIN(S215+'Max. ARC Revenue Calc'!$B$17,'Max. ARC Revenue Calc'!$B$15)</f>
        <v>0.5</v>
      </c>
      <c r="AB215" s="118">
        <f aca="true" t="shared" si="31" ref="AB215:AB250">F215*AA215</f>
        <v>0</v>
      </c>
      <c r="AC215" s="10">
        <f>IF(('Max. ARC Revenue Calc'!$B$14-V215)&lt;0,0,MIN(('Max. ARC Revenue Calc'!$B$14-V215),W215+'Max. ARC Revenue Calc'!$B$18,'Max. ARC Revenue Calc'!$B$16))</f>
        <v>1</v>
      </c>
      <c r="AD215" s="45">
        <f aca="true" t="shared" si="32" ref="AD215:AD250">U215*AC215</f>
        <v>0</v>
      </c>
    </row>
    <row r="216" spans="21:29" ht="9.75">
      <c r="U216" s="71" t="s">
        <v>98</v>
      </c>
      <c r="Y216" s="10"/>
      <c r="Z216" s="118"/>
      <c r="AA216" s="10"/>
      <c r="AB216" s="118"/>
      <c r="AC216" s="10"/>
    </row>
    <row r="217" spans="4:29" ht="9.75">
      <c r="D217" s="3" t="s">
        <v>276</v>
      </c>
      <c r="U217" s="71" t="s">
        <v>98</v>
      </c>
      <c r="Y217" s="10"/>
      <c r="Z217" s="118"/>
      <c r="AA217" s="10"/>
      <c r="AB217" s="118"/>
      <c r="AC217" s="10"/>
    </row>
    <row r="218" spans="1:30" ht="9.75">
      <c r="A218" s="15" t="str">
        <f t="shared" si="27"/>
        <v>WI: Example 199</v>
      </c>
      <c r="B218" s="15" t="s">
        <v>66</v>
      </c>
      <c r="C218" s="4" t="s">
        <v>83</v>
      </c>
      <c r="D218" s="3" t="s">
        <v>277</v>
      </c>
      <c r="E218" s="71">
        <v>0</v>
      </c>
      <c r="F218" s="71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f t="shared" si="28"/>
        <v>0</v>
      </c>
      <c r="P218" s="46">
        <v>0</v>
      </c>
      <c r="Q218" s="46">
        <f t="shared" si="29"/>
        <v>0</v>
      </c>
      <c r="R218" s="46">
        <v>0</v>
      </c>
      <c r="S218" s="46">
        <v>0</v>
      </c>
      <c r="U218" s="71">
        <v>0</v>
      </c>
      <c r="V218" s="46">
        <v>0</v>
      </c>
      <c r="W218" s="46">
        <v>0</v>
      </c>
      <c r="Y218" s="10">
        <f>IF(('Max. ARC Revenue Calc'!$B$13-$Q218)&lt;0,0,MIN(('Max. ARC Revenue Calc'!$B$13-$Q218),R218+'Max. ARC Revenue Calc'!$B$17,'Max. ARC Revenue Calc'!$B$15))</f>
        <v>0.5</v>
      </c>
      <c r="Z218" s="118">
        <f t="shared" si="30"/>
        <v>0</v>
      </c>
      <c r="AA218" s="10">
        <f>MIN(S218+'Max. ARC Revenue Calc'!$B$17,'Max. ARC Revenue Calc'!$B$15)</f>
        <v>0.5</v>
      </c>
      <c r="AB218" s="118">
        <f t="shared" si="31"/>
        <v>0</v>
      </c>
      <c r="AC218" s="10">
        <f>IF(('Max. ARC Revenue Calc'!$B$14-V218)&lt;0,0,MIN(('Max. ARC Revenue Calc'!$B$14-V218),W218+'Max. ARC Revenue Calc'!$B$18,'Max. ARC Revenue Calc'!$B$16))</f>
        <v>1</v>
      </c>
      <c r="AD218" s="45">
        <f t="shared" si="32"/>
        <v>0</v>
      </c>
    </row>
    <row r="219" spans="21:29" ht="9.75">
      <c r="U219" s="71" t="s">
        <v>98</v>
      </c>
      <c r="Y219" s="10"/>
      <c r="Z219" s="118"/>
      <c r="AA219" s="10"/>
      <c r="AB219" s="118"/>
      <c r="AC219" s="10"/>
    </row>
    <row r="220" spans="4:29" ht="9.75">
      <c r="D220" s="3" t="s">
        <v>278</v>
      </c>
      <c r="U220" s="71" t="s">
        <v>98</v>
      </c>
      <c r="Y220" s="10"/>
      <c r="Z220" s="118"/>
      <c r="AA220" s="10"/>
      <c r="AB220" s="118"/>
      <c r="AC220" s="10"/>
    </row>
    <row r="221" spans="1:30" ht="9.75">
      <c r="A221" s="15" t="str">
        <f t="shared" si="27"/>
        <v>S3: Example 202</v>
      </c>
      <c r="B221" s="15" t="s">
        <v>82</v>
      </c>
      <c r="C221" s="4" t="s">
        <v>83</v>
      </c>
      <c r="D221" s="3" t="s">
        <v>279</v>
      </c>
      <c r="E221" s="71">
        <v>0</v>
      </c>
      <c r="F221" s="71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f t="shared" si="28"/>
        <v>0</v>
      </c>
      <c r="P221" s="46">
        <v>0</v>
      </c>
      <c r="Q221" s="46">
        <f t="shared" si="29"/>
        <v>0</v>
      </c>
      <c r="R221" s="46">
        <v>0</v>
      </c>
      <c r="S221" s="46">
        <v>0</v>
      </c>
      <c r="U221" s="71">
        <v>0</v>
      </c>
      <c r="V221" s="46">
        <v>0</v>
      </c>
      <c r="W221" s="46">
        <v>0</v>
      </c>
      <c r="Y221" s="10">
        <f>IF(('Max. ARC Revenue Calc'!$B$13-$Q221)&lt;0,0,MIN(('Max. ARC Revenue Calc'!$B$13-$Q221),R221+'Max. ARC Revenue Calc'!$B$17,'Max. ARC Revenue Calc'!$B$15))</f>
        <v>0.5</v>
      </c>
      <c r="Z221" s="118">
        <f t="shared" si="30"/>
        <v>0</v>
      </c>
      <c r="AA221" s="10">
        <f>MIN(S221+'Max. ARC Revenue Calc'!$B$17,'Max. ARC Revenue Calc'!$B$15)</f>
        <v>0.5</v>
      </c>
      <c r="AB221" s="118">
        <f t="shared" si="31"/>
        <v>0</v>
      </c>
      <c r="AC221" s="10">
        <f>IF(('Max. ARC Revenue Calc'!$B$14-V221)&lt;0,0,MIN(('Max. ARC Revenue Calc'!$B$14-V221),W221+'Max. ARC Revenue Calc'!$B$18,'Max. ARC Revenue Calc'!$B$16))</f>
        <v>1</v>
      </c>
      <c r="AD221" s="45">
        <f t="shared" si="32"/>
        <v>0</v>
      </c>
    </row>
    <row r="222" spans="1:30" ht="9.75">
      <c r="A222" s="15" t="str">
        <f t="shared" si="27"/>
        <v>S3: Example 203</v>
      </c>
      <c r="B222" s="15" t="s">
        <v>82</v>
      </c>
      <c r="C222" s="4" t="s">
        <v>83</v>
      </c>
      <c r="D222" s="3" t="s">
        <v>280</v>
      </c>
      <c r="E222" s="71">
        <v>0</v>
      </c>
      <c r="F222" s="71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28"/>
        <v>0</v>
      </c>
      <c r="P222" s="46">
        <v>0</v>
      </c>
      <c r="Q222" s="46">
        <f t="shared" si="29"/>
        <v>0</v>
      </c>
      <c r="R222" s="46">
        <v>0</v>
      </c>
      <c r="S222" s="46">
        <v>0</v>
      </c>
      <c r="U222" s="71">
        <v>0</v>
      </c>
      <c r="V222" s="46">
        <v>0</v>
      </c>
      <c r="W222" s="46">
        <v>0</v>
      </c>
      <c r="Y222" s="10">
        <f>IF(('Max. ARC Revenue Calc'!$B$13-$Q222)&lt;0,0,MIN(('Max. ARC Revenue Calc'!$B$13-$Q222),R222+'Max. ARC Revenue Calc'!$B$17,'Max. ARC Revenue Calc'!$B$15))</f>
        <v>0.5</v>
      </c>
      <c r="Z222" s="118">
        <f t="shared" si="30"/>
        <v>0</v>
      </c>
      <c r="AA222" s="10">
        <f>MIN(S222+'Max. ARC Revenue Calc'!$B$17,'Max. ARC Revenue Calc'!$B$15)</f>
        <v>0.5</v>
      </c>
      <c r="AB222" s="118">
        <f t="shared" si="31"/>
        <v>0</v>
      </c>
      <c r="AC222" s="10">
        <f>IF(('Max. ARC Revenue Calc'!$B$14-V222)&lt;0,0,MIN(('Max. ARC Revenue Calc'!$B$14-V222),W222+'Max. ARC Revenue Calc'!$B$18,'Max. ARC Revenue Calc'!$B$16))</f>
        <v>1</v>
      </c>
      <c r="AD222" s="45">
        <f t="shared" si="32"/>
        <v>0</v>
      </c>
    </row>
    <row r="223" spans="1:30" ht="9.75">
      <c r="A223" s="15" t="str">
        <f t="shared" si="27"/>
        <v>S3: Example 204</v>
      </c>
      <c r="B223" s="15" t="s">
        <v>82</v>
      </c>
      <c r="C223" s="4" t="s">
        <v>83</v>
      </c>
      <c r="D223" s="3" t="s">
        <v>281</v>
      </c>
      <c r="E223" s="71">
        <v>0</v>
      </c>
      <c r="F223" s="71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f t="shared" si="28"/>
        <v>0</v>
      </c>
      <c r="P223" s="46">
        <v>0</v>
      </c>
      <c r="Q223" s="46">
        <f t="shared" si="29"/>
        <v>0</v>
      </c>
      <c r="R223" s="46">
        <v>0</v>
      </c>
      <c r="S223" s="46">
        <v>0</v>
      </c>
      <c r="U223" s="71">
        <v>0</v>
      </c>
      <c r="V223" s="46">
        <v>0</v>
      </c>
      <c r="W223" s="46">
        <v>0</v>
      </c>
      <c r="Y223" s="10">
        <f>IF(('Max. ARC Revenue Calc'!$B$13-$Q223)&lt;0,0,MIN(('Max. ARC Revenue Calc'!$B$13-$Q223),R223+'Max. ARC Revenue Calc'!$B$17,'Max. ARC Revenue Calc'!$B$15))</f>
        <v>0.5</v>
      </c>
      <c r="Z223" s="118">
        <f t="shared" si="30"/>
        <v>0</v>
      </c>
      <c r="AA223" s="10">
        <f>MIN(S223+'Max. ARC Revenue Calc'!$B$17,'Max. ARC Revenue Calc'!$B$15)</f>
        <v>0.5</v>
      </c>
      <c r="AB223" s="118">
        <f t="shared" si="31"/>
        <v>0</v>
      </c>
      <c r="AC223" s="10">
        <f>IF(('Max. ARC Revenue Calc'!$B$14-V223)&lt;0,0,MIN(('Max. ARC Revenue Calc'!$B$14-V223),W223+'Max. ARC Revenue Calc'!$B$18,'Max. ARC Revenue Calc'!$B$16))</f>
        <v>1</v>
      </c>
      <c r="AD223" s="45">
        <f t="shared" si="32"/>
        <v>0</v>
      </c>
    </row>
    <row r="224" spans="1:30" ht="9.75">
      <c r="A224" s="15" t="str">
        <f t="shared" si="27"/>
        <v>S3: Example 205</v>
      </c>
      <c r="B224" s="15" t="s">
        <v>82</v>
      </c>
      <c r="C224" s="4" t="s">
        <v>83</v>
      </c>
      <c r="D224" s="3" t="s">
        <v>282</v>
      </c>
      <c r="E224" s="71">
        <v>0</v>
      </c>
      <c r="F224" s="71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28"/>
        <v>0</v>
      </c>
      <c r="P224" s="46">
        <v>0</v>
      </c>
      <c r="Q224" s="46">
        <f t="shared" si="29"/>
        <v>0</v>
      </c>
      <c r="R224" s="46">
        <v>0</v>
      </c>
      <c r="S224" s="46">
        <v>0</v>
      </c>
      <c r="U224" s="71">
        <v>0</v>
      </c>
      <c r="V224" s="46">
        <v>0</v>
      </c>
      <c r="W224" s="46">
        <v>0</v>
      </c>
      <c r="Y224" s="10">
        <f>IF(('Max. ARC Revenue Calc'!$B$13-$Q224)&lt;0,0,MIN(('Max. ARC Revenue Calc'!$B$13-$Q224),R224+'Max. ARC Revenue Calc'!$B$17,'Max. ARC Revenue Calc'!$B$15))</f>
        <v>0.5</v>
      </c>
      <c r="Z224" s="118">
        <f t="shared" si="30"/>
        <v>0</v>
      </c>
      <c r="AA224" s="10">
        <f>MIN(S224+'Max. ARC Revenue Calc'!$B$17,'Max. ARC Revenue Calc'!$B$15)</f>
        <v>0.5</v>
      </c>
      <c r="AB224" s="118">
        <f t="shared" si="31"/>
        <v>0</v>
      </c>
      <c r="AC224" s="10">
        <f>IF(('Max. ARC Revenue Calc'!$B$14-V224)&lt;0,0,MIN(('Max. ARC Revenue Calc'!$B$14-V224),W224+'Max. ARC Revenue Calc'!$B$18,'Max. ARC Revenue Calc'!$B$16))</f>
        <v>1</v>
      </c>
      <c r="AD224" s="45">
        <f t="shared" si="32"/>
        <v>0</v>
      </c>
    </row>
    <row r="225" spans="1:30" ht="9.75">
      <c r="A225" s="15" t="str">
        <f t="shared" si="27"/>
        <v>S3: Example 206</v>
      </c>
      <c r="B225" s="15" t="s">
        <v>82</v>
      </c>
      <c r="C225" s="4" t="s">
        <v>83</v>
      </c>
      <c r="D225" s="3" t="s">
        <v>283</v>
      </c>
      <c r="E225" s="71">
        <v>0</v>
      </c>
      <c r="F225" s="71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28"/>
        <v>0</v>
      </c>
      <c r="P225" s="46">
        <v>0</v>
      </c>
      <c r="Q225" s="46">
        <f t="shared" si="29"/>
        <v>0</v>
      </c>
      <c r="R225" s="46">
        <v>0</v>
      </c>
      <c r="S225" s="46">
        <v>0</v>
      </c>
      <c r="U225" s="71">
        <v>0</v>
      </c>
      <c r="V225" s="46">
        <v>0</v>
      </c>
      <c r="W225" s="46">
        <v>0</v>
      </c>
      <c r="Y225" s="10">
        <f>IF(('Max. ARC Revenue Calc'!$B$13-$Q225)&lt;0,0,MIN(('Max. ARC Revenue Calc'!$B$13-$Q225),R225+'Max. ARC Revenue Calc'!$B$17,'Max. ARC Revenue Calc'!$B$15))</f>
        <v>0.5</v>
      </c>
      <c r="Z225" s="118">
        <f t="shared" si="30"/>
        <v>0</v>
      </c>
      <c r="AA225" s="10">
        <f>MIN(S225+'Max. ARC Revenue Calc'!$B$17,'Max. ARC Revenue Calc'!$B$15)</f>
        <v>0.5</v>
      </c>
      <c r="AB225" s="118">
        <f t="shared" si="31"/>
        <v>0</v>
      </c>
      <c r="AC225" s="10">
        <f>IF(('Max. ARC Revenue Calc'!$B$14-V225)&lt;0,0,MIN(('Max. ARC Revenue Calc'!$B$14-V225),W225+'Max. ARC Revenue Calc'!$B$18,'Max. ARC Revenue Calc'!$B$16))</f>
        <v>1</v>
      </c>
      <c r="AD225" s="45">
        <f t="shared" si="32"/>
        <v>0</v>
      </c>
    </row>
    <row r="226" spans="21:29" ht="9.75">
      <c r="U226" s="71" t="s">
        <v>98</v>
      </c>
      <c r="Y226" s="10"/>
      <c r="Z226" s="118"/>
      <c r="AA226" s="10"/>
      <c r="AB226" s="118"/>
      <c r="AC226" s="10"/>
    </row>
    <row r="227" spans="4:29" ht="9.75">
      <c r="D227" s="3" t="s">
        <v>284</v>
      </c>
      <c r="U227" s="71" t="s">
        <v>98</v>
      </c>
      <c r="Y227" s="10"/>
      <c r="Z227" s="118"/>
      <c r="AA227" s="10"/>
      <c r="AB227" s="118"/>
      <c r="AC227" s="10"/>
    </row>
    <row r="228" spans="1:30" ht="9.75">
      <c r="A228" s="15" t="str">
        <f t="shared" si="27"/>
        <v>S3: Example 209</v>
      </c>
      <c r="B228" s="15" t="s">
        <v>82</v>
      </c>
      <c r="C228" s="4" t="s">
        <v>83</v>
      </c>
      <c r="D228" s="3" t="s">
        <v>285</v>
      </c>
      <c r="E228" s="71">
        <v>0</v>
      </c>
      <c r="F228" s="71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28"/>
        <v>0</v>
      </c>
      <c r="P228" s="46">
        <v>0</v>
      </c>
      <c r="Q228" s="46">
        <f t="shared" si="29"/>
        <v>0</v>
      </c>
      <c r="R228" s="46">
        <v>0</v>
      </c>
      <c r="S228" s="46">
        <v>0</v>
      </c>
      <c r="U228" s="71">
        <v>0</v>
      </c>
      <c r="V228" s="46">
        <v>0</v>
      </c>
      <c r="W228" s="46">
        <v>0</v>
      </c>
      <c r="Y228" s="10">
        <f>IF(('Max. ARC Revenue Calc'!$B$13-$Q228)&lt;0,0,MIN(('Max. ARC Revenue Calc'!$B$13-$Q228),R228+'Max. ARC Revenue Calc'!$B$17,'Max. ARC Revenue Calc'!$B$15))</f>
        <v>0.5</v>
      </c>
      <c r="Z228" s="118">
        <f t="shared" si="30"/>
        <v>0</v>
      </c>
      <c r="AA228" s="10">
        <f>MIN(S228+'Max. ARC Revenue Calc'!$B$17,'Max. ARC Revenue Calc'!$B$15)</f>
        <v>0.5</v>
      </c>
      <c r="AB228" s="118">
        <f t="shared" si="31"/>
        <v>0</v>
      </c>
      <c r="AC228" s="10">
        <f>IF(('Max. ARC Revenue Calc'!$B$14-V228)&lt;0,0,MIN(('Max. ARC Revenue Calc'!$B$14-V228),W228+'Max. ARC Revenue Calc'!$B$18,'Max. ARC Revenue Calc'!$B$16))</f>
        <v>1</v>
      </c>
      <c r="AD228" s="45">
        <f t="shared" si="32"/>
        <v>0</v>
      </c>
    </row>
    <row r="229" spans="1:30" ht="9.75">
      <c r="A229" s="15" t="str">
        <f t="shared" si="27"/>
        <v>S3: Example 210</v>
      </c>
      <c r="B229" s="15" t="s">
        <v>82</v>
      </c>
      <c r="C229" s="4" t="s">
        <v>83</v>
      </c>
      <c r="D229" s="3" t="s">
        <v>286</v>
      </c>
      <c r="E229" s="71">
        <v>0</v>
      </c>
      <c r="F229" s="71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28"/>
        <v>0</v>
      </c>
      <c r="P229" s="46">
        <v>0</v>
      </c>
      <c r="Q229" s="46">
        <f t="shared" si="29"/>
        <v>0</v>
      </c>
      <c r="R229" s="46">
        <v>0</v>
      </c>
      <c r="S229" s="46">
        <v>0</v>
      </c>
      <c r="U229" s="71">
        <v>0</v>
      </c>
      <c r="V229" s="46">
        <v>0</v>
      </c>
      <c r="W229" s="46">
        <v>0</v>
      </c>
      <c r="Y229" s="10">
        <f>IF(('Max. ARC Revenue Calc'!$B$13-$Q229)&lt;0,0,MIN(('Max. ARC Revenue Calc'!$B$13-$Q229),R229+'Max. ARC Revenue Calc'!$B$17,'Max. ARC Revenue Calc'!$B$15))</f>
        <v>0.5</v>
      </c>
      <c r="Z229" s="118">
        <f t="shared" si="30"/>
        <v>0</v>
      </c>
      <c r="AA229" s="10">
        <f>MIN(S229+'Max. ARC Revenue Calc'!$B$17,'Max. ARC Revenue Calc'!$B$15)</f>
        <v>0.5</v>
      </c>
      <c r="AB229" s="118">
        <f t="shared" si="31"/>
        <v>0</v>
      </c>
      <c r="AC229" s="10">
        <f>IF(('Max. ARC Revenue Calc'!$B$14-V229)&lt;0,0,MIN(('Max. ARC Revenue Calc'!$B$14-V229),W229+'Max. ARC Revenue Calc'!$B$18,'Max. ARC Revenue Calc'!$B$16))</f>
        <v>1</v>
      </c>
      <c r="AD229" s="45">
        <f t="shared" si="32"/>
        <v>0</v>
      </c>
    </row>
    <row r="230" spans="1:30" ht="9.75">
      <c r="A230" s="15" t="str">
        <f t="shared" si="27"/>
        <v>S3: Example 211</v>
      </c>
      <c r="B230" s="15" t="s">
        <v>82</v>
      </c>
      <c r="C230" s="4" t="s">
        <v>83</v>
      </c>
      <c r="D230" s="3" t="s">
        <v>287</v>
      </c>
      <c r="E230" s="71">
        <v>0</v>
      </c>
      <c r="F230" s="71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28"/>
        <v>0</v>
      </c>
      <c r="P230" s="46">
        <v>0</v>
      </c>
      <c r="Q230" s="46">
        <f t="shared" si="29"/>
        <v>0</v>
      </c>
      <c r="R230" s="46">
        <v>0</v>
      </c>
      <c r="S230" s="46">
        <v>0</v>
      </c>
      <c r="U230" s="71">
        <v>0</v>
      </c>
      <c r="V230" s="46">
        <v>0</v>
      </c>
      <c r="W230" s="46">
        <v>0</v>
      </c>
      <c r="Y230" s="10">
        <f>IF(('Max. ARC Revenue Calc'!$B$13-$Q230)&lt;0,0,MIN(('Max. ARC Revenue Calc'!$B$13-$Q230),R230+'Max. ARC Revenue Calc'!$B$17,'Max. ARC Revenue Calc'!$B$15))</f>
        <v>0.5</v>
      </c>
      <c r="Z230" s="118">
        <f t="shared" si="30"/>
        <v>0</v>
      </c>
      <c r="AA230" s="10">
        <f>MIN(S230+'Max. ARC Revenue Calc'!$B$17,'Max. ARC Revenue Calc'!$B$15)</f>
        <v>0.5</v>
      </c>
      <c r="AB230" s="118">
        <f t="shared" si="31"/>
        <v>0</v>
      </c>
      <c r="AC230" s="10">
        <f>IF(('Max. ARC Revenue Calc'!$B$14-V230)&lt;0,0,MIN(('Max. ARC Revenue Calc'!$B$14-V230),W230+'Max. ARC Revenue Calc'!$B$18,'Max. ARC Revenue Calc'!$B$16))</f>
        <v>1</v>
      </c>
      <c r="AD230" s="45">
        <f t="shared" si="32"/>
        <v>0</v>
      </c>
    </row>
    <row r="231" spans="1:30" ht="9.75">
      <c r="A231" s="15" t="str">
        <f t="shared" si="27"/>
        <v>S3: Example 212</v>
      </c>
      <c r="B231" s="15" t="s">
        <v>82</v>
      </c>
      <c r="C231" s="4" t="s">
        <v>83</v>
      </c>
      <c r="D231" s="3" t="s">
        <v>288</v>
      </c>
      <c r="E231" s="71">
        <v>0</v>
      </c>
      <c r="F231" s="71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f t="shared" si="28"/>
        <v>0</v>
      </c>
      <c r="P231" s="46">
        <v>0</v>
      </c>
      <c r="Q231" s="46">
        <f t="shared" si="29"/>
        <v>0</v>
      </c>
      <c r="R231" s="46">
        <v>0</v>
      </c>
      <c r="S231" s="46">
        <v>0</v>
      </c>
      <c r="U231" s="71">
        <v>0</v>
      </c>
      <c r="V231" s="46">
        <v>0</v>
      </c>
      <c r="W231" s="46">
        <v>0</v>
      </c>
      <c r="Y231" s="10">
        <f>IF(('Max. ARC Revenue Calc'!$B$13-$Q231)&lt;0,0,MIN(('Max. ARC Revenue Calc'!$B$13-$Q231),R231+'Max. ARC Revenue Calc'!$B$17,'Max. ARC Revenue Calc'!$B$15))</f>
        <v>0.5</v>
      </c>
      <c r="Z231" s="118">
        <f t="shared" si="30"/>
        <v>0</v>
      </c>
      <c r="AA231" s="10">
        <f>MIN(S231+'Max. ARC Revenue Calc'!$B$17,'Max. ARC Revenue Calc'!$B$15)</f>
        <v>0.5</v>
      </c>
      <c r="AB231" s="118">
        <f t="shared" si="31"/>
        <v>0</v>
      </c>
      <c r="AC231" s="10">
        <f>IF(('Max. ARC Revenue Calc'!$B$14-V231)&lt;0,0,MIN(('Max. ARC Revenue Calc'!$B$14-V231),W231+'Max. ARC Revenue Calc'!$B$18,'Max. ARC Revenue Calc'!$B$16))</f>
        <v>1</v>
      </c>
      <c r="AD231" s="45">
        <f t="shared" si="32"/>
        <v>0</v>
      </c>
    </row>
    <row r="232" spans="1:30" ht="9.75">
      <c r="A232" s="15" t="str">
        <f t="shared" si="27"/>
        <v>S3: Example 213</v>
      </c>
      <c r="B232" s="15" t="s">
        <v>82</v>
      </c>
      <c r="C232" s="4" t="s">
        <v>83</v>
      </c>
      <c r="D232" s="3" t="s">
        <v>289</v>
      </c>
      <c r="E232" s="71">
        <v>0</v>
      </c>
      <c r="F232" s="71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f t="shared" si="28"/>
        <v>0</v>
      </c>
      <c r="P232" s="46">
        <v>0</v>
      </c>
      <c r="Q232" s="46">
        <f t="shared" si="29"/>
        <v>0</v>
      </c>
      <c r="R232" s="46">
        <v>0</v>
      </c>
      <c r="S232" s="46">
        <v>0</v>
      </c>
      <c r="U232" s="71">
        <v>0</v>
      </c>
      <c r="V232" s="46">
        <v>0</v>
      </c>
      <c r="W232" s="46">
        <v>0</v>
      </c>
      <c r="Y232" s="10">
        <f>IF(('Max. ARC Revenue Calc'!$B$13-$Q232)&lt;0,0,MIN(('Max. ARC Revenue Calc'!$B$13-$Q232),R232+'Max. ARC Revenue Calc'!$B$17,'Max. ARC Revenue Calc'!$B$15))</f>
        <v>0.5</v>
      </c>
      <c r="Z232" s="118">
        <f t="shared" si="30"/>
        <v>0</v>
      </c>
      <c r="AA232" s="10">
        <f>MIN(S232+'Max. ARC Revenue Calc'!$B$17,'Max. ARC Revenue Calc'!$B$15)</f>
        <v>0.5</v>
      </c>
      <c r="AB232" s="118">
        <f t="shared" si="31"/>
        <v>0</v>
      </c>
      <c r="AC232" s="10">
        <f>IF(('Max. ARC Revenue Calc'!$B$14-V232)&lt;0,0,MIN(('Max. ARC Revenue Calc'!$B$14-V232),W232+'Max. ARC Revenue Calc'!$B$18,'Max. ARC Revenue Calc'!$B$16))</f>
        <v>1</v>
      </c>
      <c r="AD232" s="45">
        <f t="shared" si="32"/>
        <v>0</v>
      </c>
    </row>
    <row r="233" spans="1:30" ht="9.75">
      <c r="A233" s="15" t="str">
        <f t="shared" si="27"/>
        <v>S3: Example 214</v>
      </c>
      <c r="B233" s="15" t="s">
        <v>82</v>
      </c>
      <c r="C233" s="4" t="s">
        <v>83</v>
      </c>
      <c r="D233" s="3" t="s">
        <v>290</v>
      </c>
      <c r="E233" s="71">
        <v>0</v>
      </c>
      <c r="F233" s="71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28"/>
        <v>0</v>
      </c>
      <c r="P233" s="46">
        <v>0</v>
      </c>
      <c r="Q233" s="46">
        <f t="shared" si="29"/>
        <v>0</v>
      </c>
      <c r="R233" s="46">
        <v>0</v>
      </c>
      <c r="S233" s="46">
        <v>0</v>
      </c>
      <c r="U233" s="71">
        <v>0</v>
      </c>
      <c r="V233" s="46">
        <v>0</v>
      </c>
      <c r="W233" s="46">
        <v>0</v>
      </c>
      <c r="Y233" s="10">
        <f>IF(('Max. ARC Revenue Calc'!$B$13-$Q233)&lt;0,0,MIN(('Max. ARC Revenue Calc'!$B$13-$Q233),R233+'Max. ARC Revenue Calc'!$B$17,'Max. ARC Revenue Calc'!$B$15))</f>
        <v>0.5</v>
      </c>
      <c r="Z233" s="118">
        <f t="shared" si="30"/>
        <v>0</v>
      </c>
      <c r="AA233" s="10">
        <f>MIN(S233+'Max. ARC Revenue Calc'!$B$17,'Max. ARC Revenue Calc'!$B$15)</f>
        <v>0.5</v>
      </c>
      <c r="AB233" s="118">
        <f t="shared" si="31"/>
        <v>0</v>
      </c>
      <c r="AC233" s="10">
        <f>IF(('Max. ARC Revenue Calc'!$B$14-V233)&lt;0,0,MIN(('Max. ARC Revenue Calc'!$B$14-V233),W233+'Max. ARC Revenue Calc'!$B$18,'Max. ARC Revenue Calc'!$B$16))</f>
        <v>1</v>
      </c>
      <c r="AD233" s="45">
        <f t="shared" si="32"/>
        <v>0</v>
      </c>
    </row>
    <row r="234" spans="1:30" ht="9.75">
      <c r="A234" s="15" t="str">
        <f t="shared" si="27"/>
        <v>S3: Example 215</v>
      </c>
      <c r="B234" s="15" t="s">
        <v>82</v>
      </c>
      <c r="C234" s="4" t="s">
        <v>83</v>
      </c>
      <c r="D234" s="3" t="s">
        <v>291</v>
      </c>
      <c r="E234" s="71">
        <v>0</v>
      </c>
      <c r="F234" s="71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28"/>
        <v>0</v>
      </c>
      <c r="P234" s="46">
        <v>0</v>
      </c>
      <c r="Q234" s="46">
        <f t="shared" si="29"/>
        <v>0</v>
      </c>
      <c r="R234" s="46">
        <v>0</v>
      </c>
      <c r="S234" s="46">
        <v>0</v>
      </c>
      <c r="U234" s="71">
        <v>0</v>
      </c>
      <c r="V234" s="46">
        <v>0</v>
      </c>
      <c r="W234" s="46">
        <v>0</v>
      </c>
      <c r="Y234" s="10">
        <f>IF(('Max. ARC Revenue Calc'!$B$13-$Q234)&lt;0,0,MIN(('Max. ARC Revenue Calc'!$B$13-$Q234),R234+'Max. ARC Revenue Calc'!$B$17,'Max. ARC Revenue Calc'!$B$15))</f>
        <v>0.5</v>
      </c>
      <c r="Z234" s="118">
        <f t="shared" si="30"/>
        <v>0</v>
      </c>
      <c r="AA234" s="10">
        <f>MIN(S234+'Max. ARC Revenue Calc'!$B$17,'Max. ARC Revenue Calc'!$B$15)</f>
        <v>0.5</v>
      </c>
      <c r="AB234" s="118">
        <f t="shared" si="31"/>
        <v>0</v>
      </c>
      <c r="AC234" s="10">
        <f>IF(('Max. ARC Revenue Calc'!$B$14-V234)&lt;0,0,MIN(('Max. ARC Revenue Calc'!$B$14-V234),W234+'Max. ARC Revenue Calc'!$B$18,'Max. ARC Revenue Calc'!$B$16))</f>
        <v>1</v>
      </c>
      <c r="AD234" s="45">
        <f t="shared" si="32"/>
        <v>0</v>
      </c>
    </row>
    <row r="235" spans="1:30" ht="9.75">
      <c r="A235" s="15" t="str">
        <f t="shared" si="27"/>
        <v>S3: Example 216</v>
      </c>
      <c r="B235" s="15" t="s">
        <v>82</v>
      </c>
      <c r="C235" s="4" t="s">
        <v>83</v>
      </c>
      <c r="D235" s="3" t="s">
        <v>292</v>
      </c>
      <c r="E235" s="71">
        <v>0</v>
      </c>
      <c r="F235" s="71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28"/>
        <v>0</v>
      </c>
      <c r="P235" s="46">
        <v>0</v>
      </c>
      <c r="Q235" s="46">
        <f t="shared" si="29"/>
        <v>0</v>
      </c>
      <c r="R235" s="46">
        <v>0</v>
      </c>
      <c r="S235" s="46">
        <v>0</v>
      </c>
      <c r="U235" s="71">
        <v>0</v>
      </c>
      <c r="V235" s="46">
        <v>0</v>
      </c>
      <c r="W235" s="46">
        <v>0</v>
      </c>
      <c r="Y235" s="10">
        <f>IF(('Max. ARC Revenue Calc'!$B$13-$Q235)&lt;0,0,MIN(('Max. ARC Revenue Calc'!$B$13-$Q235),R235+'Max. ARC Revenue Calc'!$B$17,'Max. ARC Revenue Calc'!$B$15))</f>
        <v>0.5</v>
      </c>
      <c r="Z235" s="118">
        <f t="shared" si="30"/>
        <v>0</v>
      </c>
      <c r="AA235" s="10">
        <f>MIN(S235+'Max. ARC Revenue Calc'!$B$17,'Max. ARC Revenue Calc'!$B$15)</f>
        <v>0.5</v>
      </c>
      <c r="AB235" s="118">
        <f t="shared" si="31"/>
        <v>0</v>
      </c>
      <c r="AC235" s="10">
        <f>IF(('Max. ARC Revenue Calc'!$B$14-V235)&lt;0,0,MIN(('Max. ARC Revenue Calc'!$B$14-V235),W235+'Max. ARC Revenue Calc'!$B$18,'Max. ARC Revenue Calc'!$B$16))</f>
        <v>1</v>
      </c>
      <c r="AD235" s="45">
        <f t="shared" si="32"/>
        <v>0</v>
      </c>
    </row>
    <row r="236" spans="1:30" ht="9.75">
      <c r="A236" s="15" t="str">
        <f t="shared" si="27"/>
        <v>S3: Example 217</v>
      </c>
      <c r="B236" s="15" t="s">
        <v>82</v>
      </c>
      <c r="C236" s="4" t="s">
        <v>83</v>
      </c>
      <c r="D236" s="3" t="s">
        <v>293</v>
      </c>
      <c r="E236" s="71">
        <v>0</v>
      </c>
      <c r="F236" s="71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28"/>
        <v>0</v>
      </c>
      <c r="P236" s="46">
        <v>0</v>
      </c>
      <c r="Q236" s="46">
        <f t="shared" si="29"/>
        <v>0</v>
      </c>
      <c r="R236" s="46">
        <v>0</v>
      </c>
      <c r="S236" s="46">
        <v>0</v>
      </c>
      <c r="U236" s="71">
        <v>0</v>
      </c>
      <c r="V236" s="46">
        <v>0</v>
      </c>
      <c r="W236" s="46">
        <v>0</v>
      </c>
      <c r="Y236" s="10">
        <f>IF(('Max. ARC Revenue Calc'!$B$13-$Q236)&lt;0,0,MIN(('Max. ARC Revenue Calc'!$B$13-$Q236),R236+'Max. ARC Revenue Calc'!$B$17,'Max. ARC Revenue Calc'!$B$15))</f>
        <v>0.5</v>
      </c>
      <c r="Z236" s="118">
        <f t="shared" si="30"/>
        <v>0</v>
      </c>
      <c r="AA236" s="10">
        <f>MIN(S236+'Max. ARC Revenue Calc'!$B$17,'Max. ARC Revenue Calc'!$B$15)</f>
        <v>0.5</v>
      </c>
      <c r="AB236" s="118">
        <f t="shared" si="31"/>
        <v>0</v>
      </c>
      <c r="AC236" s="10">
        <f>IF(('Max. ARC Revenue Calc'!$B$14-V236)&lt;0,0,MIN(('Max. ARC Revenue Calc'!$B$14-V236),W236+'Max. ARC Revenue Calc'!$B$18,'Max. ARC Revenue Calc'!$B$16))</f>
        <v>1</v>
      </c>
      <c r="AD236" s="45">
        <f t="shared" si="32"/>
        <v>0</v>
      </c>
    </row>
    <row r="237" spans="1:30" ht="9.75">
      <c r="A237" s="15" t="str">
        <f t="shared" si="27"/>
        <v>S3: Example 218</v>
      </c>
      <c r="B237" s="15" t="s">
        <v>82</v>
      </c>
      <c r="C237" s="4" t="s">
        <v>83</v>
      </c>
      <c r="D237" s="3" t="s">
        <v>294</v>
      </c>
      <c r="E237" s="71">
        <v>0</v>
      </c>
      <c r="F237" s="71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f t="shared" si="28"/>
        <v>0</v>
      </c>
      <c r="P237" s="46">
        <v>0</v>
      </c>
      <c r="Q237" s="46">
        <f t="shared" si="29"/>
        <v>0</v>
      </c>
      <c r="R237" s="46">
        <v>0</v>
      </c>
      <c r="S237" s="46">
        <v>0</v>
      </c>
      <c r="U237" s="71">
        <v>0</v>
      </c>
      <c r="V237" s="46">
        <v>0</v>
      </c>
      <c r="W237" s="46">
        <v>0</v>
      </c>
      <c r="Y237" s="10">
        <f>IF(('Max. ARC Revenue Calc'!$B$13-$Q237)&lt;0,0,MIN(('Max. ARC Revenue Calc'!$B$13-$Q237),R237+'Max. ARC Revenue Calc'!$B$17,'Max. ARC Revenue Calc'!$B$15))</f>
        <v>0.5</v>
      </c>
      <c r="Z237" s="118">
        <f t="shared" si="30"/>
        <v>0</v>
      </c>
      <c r="AA237" s="10">
        <f>MIN(S237+'Max. ARC Revenue Calc'!$B$17,'Max. ARC Revenue Calc'!$B$15)</f>
        <v>0.5</v>
      </c>
      <c r="AB237" s="118">
        <f t="shared" si="31"/>
        <v>0</v>
      </c>
      <c r="AC237" s="10">
        <f>IF(('Max. ARC Revenue Calc'!$B$14-V237)&lt;0,0,MIN(('Max. ARC Revenue Calc'!$B$14-V237),W237+'Max. ARC Revenue Calc'!$B$18,'Max. ARC Revenue Calc'!$B$16))</f>
        <v>1</v>
      </c>
      <c r="AD237" s="45">
        <f t="shared" si="32"/>
        <v>0</v>
      </c>
    </row>
    <row r="238" spans="1:30" ht="9.75">
      <c r="A238" s="15" t="str">
        <f t="shared" si="27"/>
        <v>S3: Example 219</v>
      </c>
      <c r="B238" s="15" t="s">
        <v>82</v>
      </c>
      <c r="C238" s="4" t="s">
        <v>83</v>
      </c>
      <c r="D238" s="3" t="s">
        <v>295</v>
      </c>
      <c r="E238" s="71">
        <v>0</v>
      </c>
      <c r="F238" s="71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f t="shared" si="28"/>
        <v>0</v>
      </c>
      <c r="P238" s="46">
        <v>0</v>
      </c>
      <c r="Q238" s="46">
        <f t="shared" si="29"/>
        <v>0</v>
      </c>
      <c r="R238" s="46">
        <v>0</v>
      </c>
      <c r="S238" s="46">
        <v>0</v>
      </c>
      <c r="U238" s="71">
        <v>0</v>
      </c>
      <c r="V238" s="46">
        <v>0</v>
      </c>
      <c r="W238" s="46">
        <v>0</v>
      </c>
      <c r="Y238" s="10">
        <f>IF(('Max. ARC Revenue Calc'!$B$13-$Q238)&lt;0,0,MIN(('Max. ARC Revenue Calc'!$B$13-$Q238),R238+'Max. ARC Revenue Calc'!$B$17,'Max. ARC Revenue Calc'!$B$15))</f>
        <v>0.5</v>
      </c>
      <c r="Z238" s="118">
        <f t="shared" si="30"/>
        <v>0</v>
      </c>
      <c r="AA238" s="10">
        <f>MIN(S238+'Max. ARC Revenue Calc'!$B$17,'Max. ARC Revenue Calc'!$B$15)</f>
        <v>0.5</v>
      </c>
      <c r="AB238" s="118">
        <f t="shared" si="31"/>
        <v>0</v>
      </c>
      <c r="AC238" s="10">
        <f>IF(('Max. ARC Revenue Calc'!$B$14-V238)&lt;0,0,MIN(('Max. ARC Revenue Calc'!$B$14-V238),W238+'Max. ARC Revenue Calc'!$B$18,'Max. ARC Revenue Calc'!$B$16))</f>
        <v>1</v>
      </c>
      <c r="AD238" s="45">
        <f t="shared" si="32"/>
        <v>0</v>
      </c>
    </row>
    <row r="239" spans="1:30" ht="9.75">
      <c r="A239" s="15" t="str">
        <f t="shared" si="27"/>
        <v>S3: Example 220</v>
      </c>
      <c r="B239" s="15" t="s">
        <v>82</v>
      </c>
      <c r="C239" s="4" t="s">
        <v>83</v>
      </c>
      <c r="D239" s="3" t="s">
        <v>296</v>
      </c>
      <c r="E239" s="71">
        <v>0</v>
      </c>
      <c r="F239" s="71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f t="shared" si="28"/>
        <v>0</v>
      </c>
      <c r="P239" s="46">
        <v>0</v>
      </c>
      <c r="Q239" s="46">
        <f t="shared" si="29"/>
        <v>0</v>
      </c>
      <c r="R239" s="46">
        <v>0</v>
      </c>
      <c r="S239" s="46">
        <v>0</v>
      </c>
      <c r="U239" s="71">
        <v>0</v>
      </c>
      <c r="V239" s="46">
        <v>0</v>
      </c>
      <c r="W239" s="46">
        <v>0</v>
      </c>
      <c r="Y239" s="10">
        <f>IF(('Max. ARC Revenue Calc'!$B$13-$Q239)&lt;0,0,MIN(('Max. ARC Revenue Calc'!$B$13-$Q239),R239+'Max. ARC Revenue Calc'!$B$17,'Max. ARC Revenue Calc'!$B$15))</f>
        <v>0.5</v>
      </c>
      <c r="Z239" s="118">
        <f t="shared" si="30"/>
        <v>0</v>
      </c>
      <c r="AA239" s="10">
        <f>MIN(S239+'Max. ARC Revenue Calc'!$B$17,'Max. ARC Revenue Calc'!$B$15)</f>
        <v>0.5</v>
      </c>
      <c r="AB239" s="118">
        <f t="shared" si="31"/>
        <v>0</v>
      </c>
      <c r="AC239" s="10">
        <f>IF(('Max. ARC Revenue Calc'!$B$14-V239)&lt;0,0,MIN(('Max. ARC Revenue Calc'!$B$14-V239),W239+'Max. ARC Revenue Calc'!$B$18,'Max. ARC Revenue Calc'!$B$16))</f>
        <v>1</v>
      </c>
      <c r="AD239" s="45">
        <f t="shared" si="32"/>
        <v>0</v>
      </c>
    </row>
    <row r="240" spans="1:30" ht="9.75">
      <c r="A240" s="15" t="str">
        <f t="shared" si="27"/>
        <v>S3: Example 221</v>
      </c>
      <c r="B240" s="15" t="s">
        <v>82</v>
      </c>
      <c r="C240" s="4" t="s">
        <v>83</v>
      </c>
      <c r="D240" s="3" t="s">
        <v>297</v>
      </c>
      <c r="E240" s="71">
        <v>0</v>
      </c>
      <c r="F240" s="71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t="shared" si="28"/>
        <v>0</v>
      </c>
      <c r="P240" s="46">
        <v>0</v>
      </c>
      <c r="Q240" s="46">
        <f t="shared" si="29"/>
        <v>0</v>
      </c>
      <c r="R240" s="46">
        <v>0</v>
      </c>
      <c r="S240" s="46">
        <v>0</v>
      </c>
      <c r="U240" s="71">
        <v>0</v>
      </c>
      <c r="V240" s="46">
        <v>0</v>
      </c>
      <c r="W240" s="46">
        <v>0</v>
      </c>
      <c r="Y240" s="10">
        <f>IF(('Max. ARC Revenue Calc'!$B$13-$Q240)&lt;0,0,MIN(('Max. ARC Revenue Calc'!$B$13-$Q240),R240+'Max. ARC Revenue Calc'!$B$17,'Max. ARC Revenue Calc'!$B$15))</f>
        <v>0.5</v>
      </c>
      <c r="Z240" s="118">
        <f t="shared" si="30"/>
        <v>0</v>
      </c>
      <c r="AA240" s="10">
        <f>MIN(S240+'Max. ARC Revenue Calc'!$B$17,'Max. ARC Revenue Calc'!$B$15)</f>
        <v>0.5</v>
      </c>
      <c r="AB240" s="118">
        <f t="shared" si="31"/>
        <v>0</v>
      </c>
      <c r="AC240" s="10">
        <f>IF(('Max. ARC Revenue Calc'!$B$14-V240)&lt;0,0,MIN(('Max. ARC Revenue Calc'!$B$14-V240),W240+'Max. ARC Revenue Calc'!$B$18,'Max. ARC Revenue Calc'!$B$16))</f>
        <v>1</v>
      </c>
      <c r="AD240" s="45">
        <f t="shared" si="32"/>
        <v>0</v>
      </c>
    </row>
    <row r="241" spans="1:30" ht="9.75">
      <c r="A241" s="15" t="str">
        <f t="shared" si="27"/>
        <v>S3: Example 222</v>
      </c>
      <c r="B241" s="15" t="s">
        <v>82</v>
      </c>
      <c r="C241" s="4" t="s">
        <v>83</v>
      </c>
      <c r="D241" s="3" t="s">
        <v>298</v>
      </c>
      <c r="E241" s="71">
        <v>0</v>
      </c>
      <c r="F241" s="71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f t="shared" si="28"/>
        <v>0</v>
      </c>
      <c r="P241" s="46">
        <v>0</v>
      </c>
      <c r="Q241" s="46">
        <f t="shared" si="29"/>
        <v>0</v>
      </c>
      <c r="R241" s="46">
        <v>0</v>
      </c>
      <c r="S241" s="46">
        <v>0</v>
      </c>
      <c r="U241" s="71">
        <v>0</v>
      </c>
      <c r="V241" s="46">
        <v>0</v>
      </c>
      <c r="W241" s="46">
        <v>0</v>
      </c>
      <c r="Y241" s="10">
        <f>IF(('Max. ARC Revenue Calc'!$B$13-$Q241)&lt;0,0,MIN(('Max. ARC Revenue Calc'!$B$13-$Q241),R241+'Max. ARC Revenue Calc'!$B$17,'Max. ARC Revenue Calc'!$B$15))</f>
        <v>0.5</v>
      </c>
      <c r="Z241" s="118">
        <f t="shared" si="30"/>
        <v>0</v>
      </c>
      <c r="AA241" s="10">
        <f>MIN(S241+'Max. ARC Revenue Calc'!$B$17,'Max. ARC Revenue Calc'!$B$15)</f>
        <v>0.5</v>
      </c>
      <c r="AB241" s="118">
        <f t="shared" si="31"/>
        <v>0</v>
      </c>
      <c r="AC241" s="10">
        <f>IF(('Max. ARC Revenue Calc'!$B$14-V241)&lt;0,0,MIN(('Max. ARC Revenue Calc'!$B$14-V241),W241+'Max. ARC Revenue Calc'!$B$18,'Max. ARC Revenue Calc'!$B$16))</f>
        <v>1</v>
      </c>
      <c r="AD241" s="45">
        <f t="shared" si="32"/>
        <v>0</v>
      </c>
    </row>
    <row r="242" spans="1:30" ht="9.75">
      <c r="A242" s="15" t="str">
        <f t="shared" si="27"/>
        <v>S3: Example 223</v>
      </c>
      <c r="B242" s="15" t="s">
        <v>82</v>
      </c>
      <c r="C242" s="4" t="s">
        <v>83</v>
      </c>
      <c r="D242" s="3" t="s">
        <v>299</v>
      </c>
      <c r="E242" s="71">
        <v>0</v>
      </c>
      <c r="F242" s="71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f t="shared" si="28"/>
        <v>0</v>
      </c>
      <c r="P242" s="46">
        <v>0</v>
      </c>
      <c r="Q242" s="46">
        <f t="shared" si="29"/>
        <v>0</v>
      </c>
      <c r="R242" s="46">
        <v>0</v>
      </c>
      <c r="S242" s="46">
        <v>0</v>
      </c>
      <c r="U242" s="71">
        <v>0</v>
      </c>
      <c r="V242" s="46">
        <v>0</v>
      </c>
      <c r="W242" s="46">
        <v>0</v>
      </c>
      <c r="Y242" s="10">
        <f>IF(('Max. ARC Revenue Calc'!$B$13-$Q242)&lt;0,0,MIN(('Max. ARC Revenue Calc'!$B$13-$Q242),R242+'Max. ARC Revenue Calc'!$B$17,'Max. ARC Revenue Calc'!$B$15))</f>
        <v>0.5</v>
      </c>
      <c r="Z242" s="118">
        <f t="shared" si="30"/>
        <v>0</v>
      </c>
      <c r="AA242" s="10">
        <f>MIN(S242+'Max. ARC Revenue Calc'!$B$17,'Max. ARC Revenue Calc'!$B$15)</f>
        <v>0.5</v>
      </c>
      <c r="AB242" s="118">
        <f t="shared" si="31"/>
        <v>0</v>
      </c>
      <c r="AC242" s="10">
        <f>IF(('Max. ARC Revenue Calc'!$B$14-V242)&lt;0,0,MIN(('Max. ARC Revenue Calc'!$B$14-V242),W242+'Max. ARC Revenue Calc'!$B$18,'Max. ARC Revenue Calc'!$B$16))</f>
        <v>1</v>
      </c>
      <c r="AD242" s="45">
        <f t="shared" si="32"/>
        <v>0</v>
      </c>
    </row>
    <row r="243" spans="1:30" ht="9.75">
      <c r="A243" s="15" t="str">
        <f t="shared" si="27"/>
        <v>S3: Example 224</v>
      </c>
      <c r="B243" s="15" t="s">
        <v>82</v>
      </c>
      <c r="C243" s="4" t="s">
        <v>83</v>
      </c>
      <c r="D243" s="3" t="s">
        <v>300</v>
      </c>
      <c r="E243" s="71">
        <v>0</v>
      </c>
      <c r="F243" s="71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f t="shared" si="28"/>
        <v>0</v>
      </c>
      <c r="P243" s="46">
        <v>0</v>
      </c>
      <c r="Q243" s="46">
        <f t="shared" si="29"/>
        <v>0</v>
      </c>
      <c r="R243" s="46">
        <v>0</v>
      </c>
      <c r="S243" s="46">
        <v>0</v>
      </c>
      <c r="U243" s="71">
        <v>0</v>
      </c>
      <c r="V243" s="46">
        <v>0</v>
      </c>
      <c r="W243" s="46">
        <v>0</v>
      </c>
      <c r="Y243" s="10">
        <f>IF(('Max. ARC Revenue Calc'!$B$13-$Q243)&lt;0,0,MIN(('Max. ARC Revenue Calc'!$B$13-$Q243),R243+'Max. ARC Revenue Calc'!$B$17,'Max. ARC Revenue Calc'!$B$15))</f>
        <v>0.5</v>
      </c>
      <c r="Z243" s="118">
        <f t="shared" si="30"/>
        <v>0</v>
      </c>
      <c r="AA243" s="10">
        <f>MIN(S243+'Max. ARC Revenue Calc'!$B$17,'Max. ARC Revenue Calc'!$B$15)</f>
        <v>0.5</v>
      </c>
      <c r="AB243" s="118">
        <f t="shared" si="31"/>
        <v>0</v>
      </c>
      <c r="AC243" s="10">
        <f>IF(('Max. ARC Revenue Calc'!$B$14-V243)&lt;0,0,MIN(('Max. ARC Revenue Calc'!$B$14-V243),W243+'Max. ARC Revenue Calc'!$B$18,'Max. ARC Revenue Calc'!$B$16))</f>
        <v>1</v>
      </c>
      <c r="AD243" s="45">
        <f t="shared" si="32"/>
        <v>0</v>
      </c>
    </row>
    <row r="244" spans="1:30" ht="9.75">
      <c r="A244" s="15" t="str">
        <f t="shared" si="27"/>
        <v>S3: Example 225</v>
      </c>
      <c r="B244" s="15" t="s">
        <v>82</v>
      </c>
      <c r="C244" s="4" t="s">
        <v>83</v>
      </c>
      <c r="D244" s="3" t="s">
        <v>301</v>
      </c>
      <c r="E244" s="71">
        <v>0</v>
      </c>
      <c r="F244" s="71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f t="shared" si="28"/>
        <v>0</v>
      </c>
      <c r="P244" s="46">
        <v>0</v>
      </c>
      <c r="Q244" s="46">
        <f t="shared" si="29"/>
        <v>0</v>
      </c>
      <c r="R244" s="46">
        <v>0</v>
      </c>
      <c r="S244" s="46">
        <v>0</v>
      </c>
      <c r="U244" s="71">
        <v>0</v>
      </c>
      <c r="V244" s="46">
        <v>0</v>
      </c>
      <c r="W244" s="46">
        <v>0</v>
      </c>
      <c r="Y244" s="10">
        <f>IF(('Max. ARC Revenue Calc'!$B$13-$Q244)&lt;0,0,MIN(('Max. ARC Revenue Calc'!$B$13-$Q244),R244+'Max. ARC Revenue Calc'!$B$17,'Max. ARC Revenue Calc'!$B$15))</f>
        <v>0.5</v>
      </c>
      <c r="Z244" s="118">
        <f t="shared" si="30"/>
        <v>0</v>
      </c>
      <c r="AA244" s="10">
        <f>MIN(S244+'Max. ARC Revenue Calc'!$B$17,'Max. ARC Revenue Calc'!$B$15)</f>
        <v>0.5</v>
      </c>
      <c r="AB244" s="118">
        <f t="shared" si="31"/>
        <v>0</v>
      </c>
      <c r="AC244" s="10">
        <f>IF(('Max. ARC Revenue Calc'!$B$14-V244)&lt;0,0,MIN(('Max. ARC Revenue Calc'!$B$14-V244),W244+'Max. ARC Revenue Calc'!$B$18,'Max. ARC Revenue Calc'!$B$16))</f>
        <v>1</v>
      </c>
      <c r="AD244" s="45">
        <f t="shared" si="32"/>
        <v>0</v>
      </c>
    </row>
    <row r="245" spans="1:30" ht="9.75">
      <c r="A245" s="15" t="str">
        <f t="shared" si="27"/>
        <v>S3: Example 226</v>
      </c>
      <c r="B245" s="15" t="s">
        <v>82</v>
      </c>
      <c r="C245" s="4" t="s">
        <v>83</v>
      </c>
      <c r="D245" s="3" t="s">
        <v>302</v>
      </c>
      <c r="E245" s="71">
        <v>0</v>
      </c>
      <c r="F245" s="71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f t="shared" si="28"/>
        <v>0</v>
      </c>
      <c r="P245" s="46">
        <v>0</v>
      </c>
      <c r="Q245" s="46">
        <f t="shared" si="29"/>
        <v>0</v>
      </c>
      <c r="R245" s="46">
        <v>0</v>
      </c>
      <c r="S245" s="46">
        <v>0</v>
      </c>
      <c r="U245" s="71">
        <v>0</v>
      </c>
      <c r="V245" s="46">
        <v>0</v>
      </c>
      <c r="W245" s="46">
        <v>0</v>
      </c>
      <c r="Y245" s="10">
        <f>IF(('Max. ARC Revenue Calc'!$B$13-$Q245)&lt;0,0,MIN(('Max. ARC Revenue Calc'!$B$13-$Q245),R245+'Max. ARC Revenue Calc'!$B$17,'Max. ARC Revenue Calc'!$B$15))</f>
        <v>0.5</v>
      </c>
      <c r="Z245" s="118">
        <f t="shared" si="30"/>
        <v>0</v>
      </c>
      <c r="AA245" s="10">
        <f>MIN(S245+'Max. ARC Revenue Calc'!$B$17,'Max. ARC Revenue Calc'!$B$15)</f>
        <v>0.5</v>
      </c>
      <c r="AB245" s="118">
        <f t="shared" si="31"/>
        <v>0</v>
      </c>
      <c r="AC245" s="10">
        <f>IF(('Max. ARC Revenue Calc'!$B$14-V245)&lt;0,0,MIN(('Max. ARC Revenue Calc'!$B$14-V245),W245+'Max. ARC Revenue Calc'!$B$18,'Max. ARC Revenue Calc'!$B$16))</f>
        <v>1</v>
      </c>
      <c r="AD245" s="45">
        <f t="shared" si="32"/>
        <v>0</v>
      </c>
    </row>
    <row r="246" spans="1:30" ht="9.75">
      <c r="A246" s="15" t="str">
        <f t="shared" si="27"/>
        <v>S3: Example 227</v>
      </c>
      <c r="B246" s="15" t="s">
        <v>82</v>
      </c>
      <c r="C246" s="4" t="s">
        <v>83</v>
      </c>
      <c r="D246" s="3" t="s">
        <v>303</v>
      </c>
      <c r="E246" s="71">
        <v>0</v>
      </c>
      <c r="F246" s="71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28"/>
        <v>0</v>
      </c>
      <c r="P246" s="46">
        <v>0</v>
      </c>
      <c r="Q246" s="46">
        <f t="shared" si="29"/>
        <v>0</v>
      </c>
      <c r="R246" s="46">
        <v>0</v>
      </c>
      <c r="S246" s="46">
        <v>0</v>
      </c>
      <c r="U246" s="71">
        <v>0</v>
      </c>
      <c r="V246" s="46">
        <v>0</v>
      </c>
      <c r="W246" s="46">
        <v>0</v>
      </c>
      <c r="Y246" s="10">
        <f>IF(('Max. ARC Revenue Calc'!$B$13-$Q246)&lt;0,0,MIN(('Max. ARC Revenue Calc'!$B$13-$Q246),R246+'Max. ARC Revenue Calc'!$B$17,'Max. ARC Revenue Calc'!$B$15))</f>
        <v>0.5</v>
      </c>
      <c r="Z246" s="118">
        <f t="shared" si="30"/>
        <v>0</v>
      </c>
      <c r="AA246" s="10">
        <f>MIN(S246+'Max. ARC Revenue Calc'!$B$17,'Max. ARC Revenue Calc'!$B$15)</f>
        <v>0.5</v>
      </c>
      <c r="AB246" s="118">
        <f t="shared" si="31"/>
        <v>0</v>
      </c>
      <c r="AC246" s="10">
        <f>IF(('Max. ARC Revenue Calc'!$B$14-V246)&lt;0,0,MIN(('Max. ARC Revenue Calc'!$B$14-V246),W246+'Max. ARC Revenue Calc'!$B$18,'Max. ARC Revenue Calc'!$B$16))</f>
        <v>1</v>
      </c>
      <c r="AD246" s="45">
        <f t="shared" si="32"/>
        <v>0</v>
      </c>
    </row>
    <row r="247" spans="1:30" ht="9.75">
      <c r="A247" s="15" t="str">
        <f t="shared" si="27"/>
        <v>S3: Example 228</v>
      </c>
      <c r="B247" s="15" t="s">
        <v>82</v>
      </c>
      <c r="C247" s="4" t="s">
        <v>83</v>
      </c>
      <c r="D247" s="3" t="s">
        <v>304</v>
      </c>
      <c r="E247" s="71">
        <v>0</v>
      </c>
      <c r="F247" s="71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f t="shared" si="28"/>
        <v>0</v>
      </c>
      <c r="P247" s="46">
        <v>0</v>
      </c>
      <c r="Q247" s="46">
        <f t="shared" si="29"/>
        <v>0</v>
      </c>
      <c r="R247" s="46">
        <v>0</v>
      </c>
      <c r="S247" s="46">
        <v>0</v>
      </c>
      <c r="U247" s="71">
        <v>0</v>
      </c>
      <c r="V247" s="46">
        <v>0</v>
      </c>
      <c r="W247" s="46">
        <v>0</v>
      </c>
      <c r="Y247" s="10">
        <f>IF(('Max. ARC Revenue Calc'!$B$13-$Q247)&lt;0,0,MIN(('Max. ARC Revenue Calc'!$B$13-$Q247),R247+'Max. ARC Revenue Calc'!$B$17,'Max. ARC Revenue Calc'!$B$15))</f>
        <v>0.5</v>
      </c>
      <c r="Z247" s="118">
        <f t="shared" si="30"/>
        <v>0</v>
      </c>
      <c r="AA247" s="10">
        <f>MIN(S247+'Max. ARC Revenue Calc'!$B$17,'Max. ARC Revenue Calc'!$B$15)</f>
        <v>0.5</v>
      </c>
      <c r="AB247" s="118">
        <f t="shared" si="31"/>
        <v>0</v>
      </c>
      <c r="AC247" s="10">
        <f>IF(('Max. ARC Revenue Calc'!$B$14-V247)&lt;0,0,MIN(('Max. ARC Revenue Calc'!$B$14-V247),W247+'Max. ARC Revenue Calc'!$B$18,'Max. ARC Revenue Calc'!$B$16))</f>
        <v>1</v>
      </c>
      <c r="AD247" s="45">
        <f t="shared" si="32"/>
        <v>0</v>
      </c>
    </row>
    <row r="248" spans="1:30" ht="9.75">
      <c r="A248" s="15" t="str">
        <f t="shared" si="27"/>
        <v>S3: Example 229</v>
      </c>
      <c r="B248" s="15" t="s">
        <v>82</v>
      </c>
      <c r="C248" s="4" t="s">
        <v>83</v>
      </c>
      <c r="D248" s="3" t="s">
        <v>305</v>
      </c>
      <c r="E248" s="71">
        <v>0</v>
      </c>
      <c r="F248" s="71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f t="shared" si="28"/>
        <v>0</v>
      </c>
      <c r="P248" s="46">
        <v>0</v>
      </c>
      <c r="Q248" s="46">
        <f t="shared" si="29"/>
        <v>0</v>
      </c>
      <c r="R248" s="46">
        <v>0</v>
      </c>
      <c r="S248" s="46">
        <v>0</v>
      </c>
      <c r="U248" s="71">
        <v>0</v>
      </c>
      <c r="V248" s="46">
        <v>0</v>
      </c>
      <c r="W248" s="46">
        <v>0</v>
      </c>
      <c r="Y248" s="10">
        <f>IF(('Max. ARC Revenue Calc'!$B$13-$Q248)&lt;0,0,MIN(('Max. ARC Revenue Calc'!$B$13-$Q248),R248+'Max. ARC Revenue Calc'!$B$17,'Max. ARC Revenue Calc'!$B$15))</f>
        <v>0.5</v>
      </c>
      <c r="Z248" s="118">
        <f t="shared" si="30"/>
        <v>0</v>
      </c>
      <c r="AA248" s="10">
        <f>MIN(S248+'Max. ARC Revenue Calc'!$B$17,'Max. ARC Revenue Calc'!$B$15)</f>
        <v>0.5</v>
      </c>
      <c r="AB248" s="118">
        <f t="shared" si="31"/>
        <v>0</v>
      </c>
      <c r="AC248" s="10">
        <f>IF(('Max. ARC Revenue Calc'!$B$14-V248)&lt;0,0,MIN(('Max. ARC Revenue Calc'!$B$14-V248),W248+'Max. ARC Revenue Calc'!$B$18,'Max. ARC Revenue Calc'!$B$16))</f>
        <v>1</v>
      </c>
      <c r="AD248" s="45">
        <f t="shared" si="32"/>
        <v>0</v>
      </c>
    </row>
    <row r="249" spans="1:30" ht="9.75">
      <c r="A249" s="15" t="str">
        <f t="shared" si="27"/>
        <v>S3: Example 230</v>
      </c>
      <c r="B249" s="15" t="s">
        <v>82</v>
      </c>
      <c r="C249" s="4" t="s">
        <v>83</v>
      </c>
      <c r="D249" s="3" t="s">
        <v>306</v>
      </c>
      <c r="E249" s="71">
        <v>0</v>
      </c>
      <c r="F249" s="71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f t="shared" si="28"/>
        <v>0</v>
      </c>
      <c r="P249" s="46">
        <v>0</v>
      </c>
      <c r="Q249" s="46">
        <f t="shared" si="29"/>
        <v>0</v>
      </c>
      <c r="R249" s="46">
        <v>0</v>
      </c>
      <c r="S249" s="46">
        <v>0</v>
      </c>
      <c r="U249" s="71">
        <v>0</v>
      </c>
      <c r="V249" s="46">
        <v>0</v>
      </c>
      <c r="W249" s="46">
        <v>0</v>
      </c>
      <c r="Y249" s="10">
        <f>IF(('Max. ARC Revenue Calc'!$B$13-$Q249)&lt;0,0,MIN(('Max. ARC Revenue Calc'!$B$13-$Q249),R249+'Max. ARC Revenue Calc'!$B$17,'Max. ARC Revenue Calc'!$B$15))</f>
        <v>0.5</v>
      </c>
      <c r="Z249" s="118">
        <f t="shared" si="30"/>
        <v>0</v>
      </c>
      <c r="AA249" s="10">
        <f>MIN(S249+'Max. ARC Revenue Calc'!$B$17,'Max. ARC Revenue Calc'!$B$15)</f>
        <v>0.5</v>
      </c>
      <c r="AB249" s="118">
        <f t="shared" si="31"/>
        <v>0</v>
      </c>
      <c r="AC249" s="10">
        <f>IF(('Max. ARC Revenue Calc'!$B$14-V249)&lt;0,0,MIN(('Max. ARC Revenue Calc'!$B$14-V249),W249+'Max. ARC Revenue Calc'!$B$18,'Max. ARC Revenue Calc'!$B$16))</f>
        <v>1</v>
      </c>
      <c r="AD249" s="45">
        <f t="shared" si="32"/>
        <v>0</v>
      </c>
    </row>
    <row r="250" spans="1:30" ht="9.75">
      <c r="A250" s="15" t="str">
        <f t="shared" si="27"/>
        <v>S3: Example 231</v>
      </c>
      <c r="B250" s="15" t="s">
        <v>82</v>
      </c>
      <c r="C250" s="4" t="s">
        <v>83</v>
      </c>
      <c r="D250" s="3" t="s">
        <v>307</v>
      </c>
      <c r="E250" s="71">
        <v>0</v>
      </c>
      <c r="F250" s="71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f t="shared" si="28"/>
        <v>0</v>
      </c>
      <c r="P250" s="46">
        <v>0</v>
      </c>
      <c r="Q250" s="46">
        <f t="shared" si="29"/>
        <v>0</v>
      </c>
      <c r="R250" s="46">
        <v>0</v>
      </c>
      <c r="S250" s="46">
        <v>0</v>
      </c>
      <c r="U250" s="71">
        <v>0</v>
      </c>
      <c r="V250" s="46">
        <v>0</v>
      </c>
      <c r="W250" s="46">
        <v>0</v>
      </c>
      <c r="Y250" s="10">
        <f>IF(('Max. ARC Revenue Calc'!$B$13-$Q250)&lt;0,0,MIN(('Max. ARC Revenue Calc'!$B$13-$Q250),R250+'Max. ARC Revenue Calc'!$B$17,'Max. ARC Revenue Calc'!$B$15))</f>
        <v>0.5</v>
      </c>
      <c r="Z250" s="118">
        <f t="shared" si="30"/>
        <v>0</v>
      </c>
      <c r="AA250" s="10">
        <f>MIN(S250+'Max. ARC Revenue Calc'!$B$17,'Max. ARC Revenue Calc'!$B$15)</f>
        <v>0.5</v>
      </c>
      <c r="AB250" s="118">
        <f t="shared" si="31"/>
        <v>0</v>
      </c>
      <c r="AC250" s="10">
        <f>IF(('Max. ARC Revenue Calc'!$B$14-V250)&lt;0,0,MIN(('Max. ARC Revenue Calc'!$B$14-V250),W250+'Max. ARC Revenue Calc'!$B$18,'Max. ARC Revenue Calc'!$B$16))</f>
        <v>1</v>
      </c>
      <c r="AD250" s="45">
        <f t="shared" si="32"/>
        <v>0</v>
      </c>
    </row>
    <row r="251" spans="2:29" ht="9.75">
      <c r="B251" s="15" t="s">
        <v>67</v>
      </c>
      <c r="Y251" s="10"/>
      <c r="Z251" s="118"/>
      <c r="AA251" s="10"/>
      <c r="AB251" s="118"/>
      <c r="AC251" s="10"/>
    </row>
    <row r="252" spans="25:29" ht="9.75">
      <c r="Y252" s="10"/>
      <c r="Z252" s="118"/>
      <c r="AA252" s="10"/>
      <c r="AB252" s="118"/>
      <c r="AC252" s="10"/>
    </row>
    <row r="253" spans="25:29" ht="9.75">
      <c r="Y253" s="10"/>
      <c r="Z253" s="118"/>
      <c r="AA253" s="10"/>
      <c r="AB253" s="118"/>
      <c r="AC253" s="10"/>
    </row>
    <row r="254" spans="25:29" ht="9.75">
      <c r="Y254" s="10"/>
      <c r="Z254" s="118"/>
      <c r="AA254" s="10"/>
      <c r="AB254" s="118"/>
      <c r="AC254" s="10"/>
    </row>
    <row r="255" spans="25:29" ht="9.75">
      <c r="Y255" s="10"/>
      <c r="Z255" s="118"/>
      <c r="AA255" s="10"/>
      <c r="AB255" s="118"/>
      <c r="AC255" s="10"/>
    </row>
    <row r="256" spans="25:29" ht="9.75">
      <c r="Y256" s="10"/>
      <c r="Z256" s="118"/>
      <c r="AA256" s="10"/>
      <c r="AB256" s="118"/>
      <c r="AC256" s="10"/>
    </row>
    <row r="257" spans="25:29" ht="9.75">
      <c r="Y257" s="10"/>
      <c r="Z257" s="118"/>
      <c r="AA257" s="10"/>
      <c r="AB257" s="118"/>
      <c r="AC257" s="10"/>
    </row>
    <row r="258" spans="25:29" ht="9.75">
      <c r="Y258" s="10"/>
      <c r="Z258" s="118"/>
      <c r="AA258" s="10"/>
      <c r="AB258" s="118"/>
      <c r="AC258" s="10"/>
    </row>
    <row r="259" spans="25:29" ht="9.75">
      <c r="Y259" s="10"/>
      <c r="Z259" s="118"/>
      <c r="AA259" s="10"/>
      <c r="AB259" s="118"/>
      <c r="AC259" s="10"/>
    </row>
    <row r="260" spans="25:29" ht="9.75">
      <c r="Y260" s="10"/>
      <c r="Z260" s="118"/>
      <c r="AA260" s="10"/>
      <c r="AB260" s="118"/>
      <c r="AC260" s="10"/>
    </row>
    <row r="261" spans="25:29" ht="9.75">
      <c r="Y261" s="10"/>
      <c r="Z261" s="118"/>
      <c r="AA261" s="10"/>
      <c r="AB261" s="118"/>
      <c r="AC261" s="10"/>
    </row>
    <row r="262" spans="25:29" ht="9.75">
      <c r="Y262" s="10"/>
      <c r="Z262" s="118"/>
      <c r="AA262" s="10"/>
      <c r="AB262" s="118"/>
      <c r="AC262" s="10"/>
    </row>
    <row r="263" spans="25:29" ht="9.75">
      <c r="Y263" s="10"/>
      <c r="Z263" s="118"/>
      <c r="AA263" s="10"/>
      <c r="AB263" s="118"/>
      <c r="AC263" s="10"/>
    </row>
    <row r="264" spans="25:29" ht="9.75">
      <c r="Y264" s="10"/>
      <c r="Z264" s="118"/>
      <c r="AA264" s="10"/>
      <c r="AB264" s="118"/>
      <c r="AC264" s="10"/>
    </row>
    <row r="265" spans="25:29" ht="9.75">
      <c r="Y265" s="10"/>
      <c r="Z265" s="118"/>
      <c r="AA265" s="10"/>
      <c r="AB265" s="118"/>
      <c r="AC265" s="10"/>
    </row>
    <row r="266" spans="25:29" ht="9.75">
      <c r="Y266" s="10"/>
      <c r="Z266" s="118"/>
      <c r="AA266" s="10"/>
      <c r="AB266" s="118"/>
      <c r="AC266" s="10"/>
    </row>
    <row r="267" spans="25:29" ht="9.75">
      <c r="Y267" s="10"/>
      <c r="Z267" s="118"/>
      <c r="AA267" s="10"/>
      <c r="AB267" s="118"/>
      <c r="AC267" s="10"/>
    </row>
    <row r="268" spans="25:29" ht="9.75">
      <c r="Y268" s="10"/>
      <c r="Z268" s="118"/>
      <c r="AA268" s="10"/>
      <c r="AB268" s="118"/>
      <c r="AC268" s="10"/>
    </row>
    <row r="269" spans="25:29" ht="9.75">
      <c r="Y269" s="10"/>
      <c r="Z269" s="118"/>
      <c r="AA269" s="10"/>
      <c r="AB269" s="118"/>
      <c r="AC269" s="10"/>
    </row>
    <row r="270" spans="25:29" ht="9.75">
      <c r="Y270" s="10"/>
      <c r="Z270" s="118"/>
      <c r="AA270" s="10"/>
      <c r="AB270" s="118"/>
      <c r="AC270" s="10"/>
    </row>
    <row r="271" spans="25:29" ht="9.75">
      <c r="Y271" s="10"/>
      <c r="Z271" s="118"/>
      <c r="AA271" s="10"/>
      <c r="AB271" s="118"/>
      <c r="AC271" s="10"/>
    </row>
    <row r="272" spans="25:29" ht="9.75">
      <c r="Y272" s="10"/>
      <c r="Z272" s="118"/>
      <c r="AA272" s="10"/>
      <c r="AB272" s="118"/>
      <c r="AC272" s="10"/>
    </row>
    <row r="273" spans="25:29" ht="9.75">
      <c r="Y273" s="10"/>
      <c r="Z273" s="118"/>
      <c r="AA273" s="10"/>
      <c r="AB273" s="118"/>
      <c r="AC273" s="10"/>
    </row>
    <row r="274" spans="25:29" ht="9.75">
      <c r="Y274" s="10"/>
      <c r="Z274" s="118"/>
      <c r="AA274" s="10"/>
      <c r="AB274" s="118"/>
      <c r="AC274" s="10"/>
    </row>
    <row r="275" spans="25:29" ht="9.75">
      <c r="Y275" s="10"/>
      <c r="Z275" s="118"/>
      <c r="AA275" s="10"/>
      <c r="AB275" s="118"/>
      <c r="AC275" s="10"/>
    </row>
    <row r="276" spans="25:29" ht="9.75">
      <c r="Y276" s="10"/>
      <c r="Z276" s="118"/>
      <c r="AA276" s="10"/>
      <c r="AB276" s="118"/>
      <c r="AC276" s="10"/>
    </row>
    <row r="277" spans="25:29" ht="9.75">
      <c r="Y277" s="10"/>
      <c r="Z277" s="118"/>
      <c r="AA277" s="10"/>
      <c r="AB277" s="118"/>
      <c r="AC277" s="10"/>
    </row>
    <row r="278" spans="25:29" ht="9.75">
      <c r="Y278" s="10"/>
      <c r="Z278" s="118"/>
      <c r="AA278" s="10"/>
      <c r="AB278" s="118"/>
      <c r="AC278" s="10"/>
    </row>
    <row r="279" spans="25:29" ht="9.75">
      <c r="Y279" s="10"/>
      <c r="Z279" s="118"/>
      <c r="AA279" s="10"/>
      <c r="AB279" s="118"/>
      <c r="AC279" s="10"/>
    </row>
    <row r="280" spans="25:29" ht="9.75">
      <c r="Y280" s="10"/>
      <c r="Z280" s="118"/>
      <c r="AA280" s="10"/>
      <c r="AB280" s="118"/>
      <c r="AC280" s="10"/>
    </row>
    <row r="281" spans="25:29" ht="9.75">
      <c r="Y281" s="10"/>
      <c r="Z281" s="118"/>
      <c r="AA281" s="10"/>
      <c r="AB281" s="118"/>
      <c r="AC281" s="10"/>
    </row>
    <row r="282" spans="25:29" ht="9.75">
      <c r="Y282" s="10"/>
      <c r="Z282" s="118"/>
      <c r="AA282" s="10"/>
      <c r="AB282" s="118"/>
      <c r="AC282" s="10"/>
    </row>
    <row r="283" spans="25:29" ht="9.75">
      <c r="Y283" s="10"/>
      <c r="Z283" s="118"/>
      <c r="AA283" s="10"/>
      <c r="AB283" s="118"/>
      <c r="AC283" s="10"/>
    </row>
    <row r="284" spans="25:29" ht="9.75">
      <c r="Y284" s="10"/>
      <c r="Z284" s="118"/>
      <c r="AA284" s="10"/>
      <c r="AB284" s="118"/>
      <c r="AC284" s="10"/>
    </row>
    <row r="285" spans="25:29" ht="9.75">
      <c r="Y285" s="10"/>
      <c r="Z285" s="118"/>
      <c r="AA285" s="10"/>
      <c r="AB285" s="118"/>
      <c r="AC285" s="10"/>
    </row>
    <row r="286" spans="25:29" ht="9.75">
      <c r="Y286" s="10"/>
      <c r="Z286" s="118"/>
      <c r="AA286" s="10"/>
      <c r="AB286" s="118"/>
      <c r="AC286" s="10"/>
    </row>
    <row r="287" spans="25:29" ht="9.75">
      <c r="Y287" s="10"/>
      <c r="Z287" s="118"/>
      <c r="AA287" s="10"/>
      <c r="AB287" s="118"/>
      <c r="AC287" s="10"/>
    </row>
    <row r="288" spans="25:29" ht="9.75">
      <c r="Y288" s="10"/>
      <c r="Z288" s="118"/>
      <c r="AA288" s="10"/>
      <c r="AB288" s="118"/>
      <c r="AC288" s="10"/>
    </row>
    <row r="289" spans="25:29" ht="9.75">
      <c r="Y289" s="10"/>
      <c r="Z289" s="118"/>
      <c r="AA289" s="10"/>
      <c r="AB289" s="118"/>
      <c r="AC289" s="10"/>
    </row>
    <row r="290" spans="25:29" ht="9.75">
      <c r="Y290" s="10"/>
      <c r="Z290" s="118"/>
      <c r="AA290" s="10"/>
      <c r="AB290" s="118"/>
      <c r="AC290" s="10"/>
    </row>
    <row r="291" spans="25:29" ht="9.75">
      <c r="Y291" s="10"/>
      <c r="Z291" s="118"/>
      <c r="AA291" s="10"/>
      <c r="AB291" s="118"/>
      <c r="AC291" s="10"/>
    </row>
    <row r="292" spans="25:29" ht="9.75">
      <c r="Y292" s="10"/>
      <c r="Z292" s="118"/>
      <c r="AA292" s="10"/>
      <c r="AB292" s="118"/>
      <c r="AC292" s="10"/>
    </row>
    <row r="293" spans="25:29" ht="9.75">
      <c r="Y293" s="10"/>
      <c r="Z293" s="118"/>
      <c r="AA293" s="10"/>
      <c r="AB293" s="118"/>
      <c r="AC293" s="10"/>
    </row>
    <row r="294" spans="25:29" ht="9.75">
      <c r="Y294" s="10"/>
      <c r="Z294" s="118"/>
      <c r="AA294" s="10"/>
      <c r="AB294" s="118"/>
      <c r="AC294" s="10"/>
    </row>
    <row r="295" spans="25:29" ht="9.75">
      <c r="Y295" s="10"/>
      <c r="Z295" s="118"/>
      <c r="AA295" s="10"/>
      <c r="AB295" s="118"/>
      <c r="AC295" s="10"/>
    </row>
    <row r="296" spans="25:29" ht="9.75">
      <c r="Y296" s="10"/>
      <c r="Z296" s="118"/>
      <c r="AA296" s="10"/>
      <c r="AB296" s="118"/>
      <c r="AC296" s="10"/>
    </row>
    <row r="297" spans="25:29" ht="9.75">
      <c r="Y297" s="10"/>
      <c r="Z297" s="118"/>
      <c r="AA297" s="10"/>
      <c r="AB297" s="118"/>
      <c r="AC297" s="10"/>
    </row>
    <row r="298" spans="25:29" ht="9.75">
      <c r="Y298" s="10"/>
      <c r="Z298" s="118"/>
      <c r="AA298" s="10"/>
      <c r="AB298" s="118"/>
      <c r="AC298" s="10"/>
    </row>
    <row r="299" spans="25:29" ht="9.75">
      <c r="Y299" s="10"/>
      <c r="Z299" s="118"/>
      <c r="AA299" s="10"/>
      <c r="AB299" s="118"/>
      <c r="AC299" s="10"/>
    </row>
    <row r="300" spans="25:29" ht="9.75">
      <c r="Y300" s="10"/>
      <c r="Z300" s="118"/>
      <c r="AA300" s="10"/>
      <c r="AB300" s="118"/>
      <c r="AC300" s="10"/>
    </row>
    <row r="301" spans="25:29" ht="9.75">
      <c r="Y301" s="10"/>
      <c r="Z301" s="118"/>
      <c r="AA301" s="10"/>
      <c r="AB301" s="118"/>
      <c r="AC301" s="10"/>
    </row>
    <row r="302" spans="25:29" ht="9.75">
      <c r="Y302" s="10"/>
      <c r="Z302" s="118"/>
      <c r="AA302" s="10"/>
      <c r="AB302" s="118"/>
      <c r="AC302" s="10"/>
    </row>
  </sheetData>
  <sheetProtection/>
  <mergeCells count="6">
    <mergeCell ref="E6:O6"/>
    <mergeCell ref="Y6:Z7"/>
    <mergeCell ref="AA6:AB7"/>
    <mergeCell ref="AC6:AD7"/>
    <mergeCell ref="E7:N7"/>
    <mergeCell ref="U7:V7"/>
  </mergeCells>
  <conditionalFormatting sqref="P1:S65536 W14:W65536">
    <cfRule type="cellIs" priority="3" dxfId="0" operator="equal" stopIfTrue="1">
      <formula>"Not Found"</formula>
    </cfRule>
  </conditionalFormatting>
  <conditionalFormatting sqref="W1:W10">
    <cfRule type="cellIs" priority="2" dxfId="0" operator="equal" stopIfTrue="1">
      <formula>"Not Found"</formula>
    </cfRule>
  </conditionalFormatting>
  <conditionalFormatting sqref="W11:W13">
    <cfRule type="cellIs" priority="1" dxfId="0" operator="equal" stopIfTrue="1">
      <formula>"Not Found"</formula>
    </cfRule>
  </conditionalFormatting>
  <printOptions/>
  <pageMargins left="0.25" right="0.25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AD1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"/>
    </sheetView>
  </sheetViews>
  <sheetFormatPr defaultColWidth="9.140625" defaultRowHeight="15"/>
  <cols>
    <col min="1" max="2" width="2.28125" style="15" customWidth="1"/>
    <col min="3" max="3" width="13.28125" style="4" customWidth="1"/>
    <col min="4" max="4" width="26.28125" style="3" customWidth="1"/>
    <col min="5" max="6" width="10.7109375" style="71" customWidth="1"/>
    <col min="7" max="7" width="8.7109375" style="46" customWidth="1"/>
    <col min="8" max="14" width="7.28125" style="46" customWidth="1"/>
    <col min="15" max="19" width="8.28125" style="46" customWidth="1"/>
    <col min="20" max="20" width="1.28515625" style="15" customWidth="1"/>
    <col min="21" max="21" width="10.7109375" style="71" customWidth="1"/>
    <col min="22" max="22" width="7.28125" style="46" customWidth="1"/>
    <col min="23" max="23" width="8.28125" style="46" customWidth="1"/>
    <col min="24" max="24" width="5.7109375" style="15" customWidth="1"/>
    <col min="25" max="25" width="10.7109375" style="46" customWidth="1"/>
    <col min="26" max="26" width="10.7109375" style="45" customWidth="1"/>
    <col min="27" max="27" width="10.7109375" style="46" customWidth="1"/>
    <col min="28" max="28" width="10.7109375" style="45" customWidth="1"/>
    <col min="29" max="29" width="11.7109375" style="46" bestFit="1" customWidth="1"/>
    <col min="30" max="30" width="11.7109375" style="45" customWidth="1"/>
    <col min="31" max="16384" width="8.8515625" style="3" customWidth="1"/>
  </cols>
  <sheetData>
    <row r="1" spans="1:23" ht="9.75">
      <c r="A1" s="14"/>
      <c r="B1" s="14">
        <v>3257</v>
      </c>
      <c r="C1" s="39" t="s">
        <v>53</v>
      </c>
      <c r="D1" s="117">
        <v>45093</v>
      </c>
      <c r="E1" s="72"/>
      <c r="F1" s="72"/>
      <c r="G1" s="10"/>
      <c r="H1" s="52"/>
      <c r="I1" s="60"/>
      <c r="J1" s="52"/>
      <c r="K1" s="52"/>
      <c r="L1" s="52"/>
      <c r="M1" s="61"/>
      <c r="N1" s="52"/>
      <c r="Q1" s="46" t="s">
        <v>68</v>
      </c>
      <c r="T1" s="14"/>
      <c r="U1" s="67"/>
      <c r="V1" s="52"/>
      <c r="W1" s="52"/>
    </row>
    <row r="2" spans="1:23" ht="9.75">
      <c r="A2" s="14"/>
      <c r="B2" s="14"/>
      <c r="C2" s="39" t="s">
        <v>38</v>
      </c>
      <c r="D2" s="7"/>
      <c r="E2" s="72"/>
      <c r="F2" s="72"/>
      <c r="G2" s="62"/>
      <c r="H2" s="52"/>
      <c r="I2" s="60"/>
      <c r="J2" s="52"/>
      <c r="K2" s="52"/>
      <c r="L2" s="52"/>
      <c r="M2" s="52"/>
      <c r="N2" s="52"/>
      <c r="T2" s="14"/>
      <c r="U2" s="67"/>
      <c r="V2" s="52"/>
      <c r="W2" s="52"/>
    </row>
    <row r="3" spans="1:23" ht="9.75">
      <c r="A3" s="14"/>
      <c r="B3" s="14"/>
      <c r="C3" s="39" t="s">
        <v>37</v>
      </c>
      <c r="D3" s="7"/>
      <c r="E3" s="72"/>
      <c r="F3" s="72"/>
      <c r="G3" s="63"/>
      <c r="H3" s="60"/>
      <c r="I3" s="60"/>
      <c r="J3" s="60"/>
      <c r="K3" s="60"/>
      <c r="L3" s="60"/>
      <c r="M3" s="60"/>
      <c r="N3" s="52"/>
      <c r="T3" s="14"/>
      <c r="U3" s="67"/>
      <c r="V3" s="52"/>
      <c r="W3" s="52"/>
    </row>
    <row r="4" spans="1:23" ht="9.75">
      <c r="A4" s="14"/>
      <c r="B4" s="14"/>
      <c r="C4" s="39"/>
      <c r="D4" s="7"/>
      <c r="E4" s="72"/>
      <c r="F4" s="72"/>
      <c r="G4" s="63"/>
      <c r="H4" s="60"/>
      <c r="I4" s="60"/>
      <c r="J4" s="60"/>
      <c r="K4" s="60"/>
      <c r="L4" s="60"/>
      <c r="M4" s="60"/>
      <c r="N4" s="52"/>
      <c r="T4" s="14"/>
      <c r="U4" s="67"/>
      <c r="V4" s="52"/>
      <c r="W4" s="52"/>
    </row>
    <row r="5" spans="1:23" ht="14.25">
      <c r="A5" s="14"/>
      <c r="B5" s="14"/>
      <c r="C5" s="5"/>
      <c r="D5" s="5"/>
      <c r="E5" s="67"/>
      <c r="F5" s="67"/>
      <c r="G5" s="60"/>
      <c r="H5" s="60"/>
      <c r="I5" s="60"/>
      <c r="J5" s="60"/>
      <c r="K5" s="64"/>
      <c r="L5" s="64"/>
      <c r="M5" s="64"/>
      <c r="N5" s="52"/>
      <c r="T5" s="14"/>
      <c r="U5" s="67"/>
      <c r="V5" s="52"/>
      <c r="W5" s="52"/>
    </row>
    <row r="6" spans="1:30" ht="11.25" customHeight="1">
      <c r="A6" s="14"/>
      <c r="B6" s="14"/>
      <c r="C6" s="5"/>
      <c r="D6" s="12"/>
      <c r="E6" s="148" t="s">
        <v>316</v>
      </c>
      <c r="F6" s="149"/>
      <c r="G6" s="149"/>
      <c r="H6" s="149"/>
      <c r="I6" s="149"/>
      <c r="J6" s="149"/>
      <c r="K6" s="149"/>
      <c r="L6" s="149"/>
      <c r="M6" s="149"/>
      <c r="N6" s="149"/>
      <c r="O6" s="150"/>
      <c r="P6" s="83"/>
      <c r="Q6" s="83"/>
      <c r="R6" s="83"/>
      <c r="S6" s="83"/>
      <c r="U6" s="68"/>
      <c r="V6" s="53"/>
      <c r="W6" s="53"/>
      <c r="Y6" s="151" t="s">
        <v>63</v>
      </c>
      <c r="Z6" s="152"/>
      <c r="AA6" s="153" t="s">
        <v>62</v>
      </c>
      <c r="AB6" s="153"/>
      <c r="AC6" s="154" t="s">
        <v>19</v>
      </c>
      <c r="AD6" s="154"/>
    </row>
    <row r="7" spans="1:30" ht="9.75">
      <c r="A7" s="14"/>
      <c r="B7" s="14"/>
      <c r="C7" s="5" t="s">
        <v>32</v>
      </c>
      <c r="D7" s="13" t="s">
        <v>13</v>
      </c>
      <c r="E7" s="155" t="s">
        <v>21</v>
      </c>
      <c r="F7" s="155"/>
      <c r="G7" s="155"/>
      <c r="H7" s="155"/>
      <c r="I7" s="155"/>
      <c r="J7" s="155"/>
      <c r="K7" s="155"/>
      <c r="L7" s="155"/>
      <c r="M7" s="155"/>
      <c r="N7" s="155"/>
      <c r="O7" s="57" t="s">
        <v>50</v>
      </c>
      <c r="P7" s="57" t="s">
        <v>55</v>
      </c>
      <c r="Q7" s="57" t="s">
        <v>42</v>
      </c>
      <c r="R7" s="57"/>
      <c r="S7" s="57"/>
      <c r="T7" s="19"/>
      <c r="U7" s="156" t="s">
        <v>19</v>
      </c>
      <c r="V7" s="156"/>
      <c r="W7" s="85"/>
      <c r="Y7" s="152"/>
      <c r="Z7" s="152"/>
      <c r="AA7" s="153"/>
      <c r="AB7" s="153"/>
      <c r="AC7" s="154"/>
      <c r="AD7" s="154"/>
    </row>
    <row r="8" spans="1:30" ht="9.75">
      <c r="A8" s="14"/>
      <c r="B8" s="14"/>
      <c r="C8" s="5"/>
      <c r="D8" s="11"/>
      <c r="E8" s="69" t="s">
        <v>61</v>
      </c>
      <c r="F8" s="73" t="s">
        <v>62</v>
      </c>
      <c r="G8" s="65"/>
      <c r="H8" s="65"/>
      <c r="I8" s="58" t="s">
        <v>1</v>
      </c>
      <c r="J8" s="65"/>
      <c r="K8" s="65"/>
      <c r="L8" s="65"/>
      <c r="M8" s="65"/>
      <c r="N8" s="65"/>
      <c r="O8" s="58" t="s">
        <v>51</v>
      </c>
      <c r="P8" s="58" t="s">
        <v>51</v>
      </c>
      <c r="Q8" s="58" t="s">
        <v>51</v>
      </c>
      <c r="R8" s="58" t="s">
        <v>61</v>
      </c>
      <c r="S8" s="58" t="s">
        <v>62</v>
      </c>
      <c r="T8" s="44"/>
      <c r="U8" s="69"/>
      <c r="V8" s="54"/>
      <c r="W8" s="54"/>
      <c r="X8" s="18"/>
      <c r="Y8" s="50" t="s">
        <v>15</v>
      </c>
      <c r="Z8" s="51"/>
      <c r="AA8" s="50" t="s">
        <v>15</v>
      </c>
      <c r="AB8" s="51"/>
      <c r="AC8" s="50" t="s">
        <v>15</v>
      </c>
      <c r="AD8" s="51"/>
    </row>
    <row r="9" spans="1:30" ht="9.75">
      <c r="A9" s="14"/>
      <c r="B9" s="14"/>
      <c r="C9" s="5"/>
      <c r="D9" s="2"/>
      <c r="E9" s="69" t="s">
        <v>40</v>
      </c>
      <c r="F9" s="69" t="s">
        <v>40</v>
      </c>
      <c r="G9" s="66" t="s">
        <v>0</v>
      </c>
      <c r="H9" s="58" t="s">
        <v>1</v>
      </c>
      <c r="I9" s="58" t="s">
        <v>22</v>
      </c>
      <c r="J9" s="58" t="s">
        <v>2</v>
      </c>
      <c r="K9" s="65"/>
      <c r="L9" s="65"/>
      <c r="M9" s="58" t="s">
        <v>3</v>
      </c>
      <c r="N9" s="58" t="s">
        <v>4</v>
      </c>
      <c r="O9" s="58" t="s">
        <v>33</v>
      </c>
      <c r="P9" s="58" t="s">
        <v>33</v>
      </c>
      <c r="Q9" s="58" t="s">
        <v>33</v>
      </c>
      <c r="R9" s="58" t="s">
        <v>58</v>
      </c>
      <c r="S9" s="58" t="s">
        <v>58</v>
      </c>
      <c r="T9" s="16"/>
      <c r="U9" s="69" t="s">
        <v>40</v>
      </c>
      <c r="V9" s="55" t="s">
        <v>4</v>
      </c>
      <c r="W9" s="55" t="s">
        <v>58</v>
      </c>
      <c r="Y9" s="50" t="s">
        <v>61</v>
      </c>
      <c r="Z9" s="51" t="s">
        <v>15</v>
      </c>
      <c r="AA9" s="50" t="s">
        <v>62</v>
      </c>
      <c r="AB9" s="51" t="s">
        <v>15</v>
      </c>
      <c r="AC9" s="50" t="s">
        <v>12</v>
      </c>
      <c r="AD9" s="51" t="s">
        <v>15</v>
      </c>
    </row>
    <row r="10" spans="1:30" ht="9.75">
      <c r="A10" s="14"/>
      <c r="B10" s="14"/>
      <c r="C10" s="5"/>
      <c r="D10" s="12"/>
      <c r="E10" s="70" t="s">
        <v>41</v>
      </c>
      <c r="F10" s="70" t="s">
        <v>41</v>
      </c>
      <c r="G10" s="59" t="s">
        <v>5</v>
      </c>
      <c r="H10" s="59" t="s">
        <v>6</v>
      </c>
      <c r="I10" s="59" t="s">
        <v>23</v>
      </c>
      <c r="J10" s="59" t="s">
        <v>7</v>
      </c>
      <c r="K10" s="59" t="s">
        <v>8</v>
      </c>
      <c r="L10" s="59" t="s">
        <v>9</v>
      </c>
      <c r="M10" s="59" t="s">
        <v>10</v>
      </c>
      <c r="N10" s="59" t="s">
        <v>7</v>
      </c>
      <c r="O10" s="59" t="s">
        <v>52</v>
      </c>
      <c r="P10" s="59" t="s">
        <v>56</v>
      </c>
      <c r="Q10" s="59" t="s">
        <v>57</v>
      </c>
      <c r="R10" s="59" t="s">
        <v>59</v>
      </c>
      <c r="S10" s="59" t="s">
        <v>59</v>
      </c>
      <c r="T10" s="17"/>
      <c r="U10" s="70" t="s">
        <v>41</v>
      </c>
      <c r="V10" s="56" t="s">
        <v>11</v>
      </c>
      <c r="W10" s="56" t="s">
        <v>59</v>
      </c>
      <c r="Y10" s="50" t="s">
        <v>39</v>
      </c>
      <c r="Z10" s="51" t="s">
        <v>14</v>
      </c>
      <c r="AA10" s="50" t="s">
        <v>39</v>
      </c>
      <c r="AB10" s="51" t="s">
        <v>14</v>
      </c>
      <c r="AC10" s="50" t="s">
        <v>39</v>
      </c>
      <c r="AD10" s="51" t="s">
        <v>14</v>
      </c>
    </row>
    <row r="11" ht="11.25" customHeight="1"/>
    <row r="12" spans="4:29" ht="11.25" customHeight="1">
      <c r="D12" s="5" t="s">
        <v>78</v>
      </c>
      <c r="Y12" s="10"/>
      <c r="Z12" s="118"/>
      <c r="AA12" s="119"/>
      <c r="AB12" s="118"/>
      <c r="AC12" s="10"/>
    </row>
    <row r="13" spans="1:30" ht="11.25" customHeight="1">
      <c r="A13" s="15" t="str">
        <f>B13&amp;": "&amp;D13</f>
        <v>S4: Exchange 1</v>
      </c>
      <c r="B13" s="15" t="s">
        <v>80</v>
      </c>
      <c r="C13" s="4" t="s">
        <v>79</v>
      </c>
      <c r="D13" s="3" t="s">
        <v>308</v>
      </c>
      <c r="E13" s="71">
        <v>0</v>
      </c>
      <c r="F13" s="71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ROUND(SUM(G13:N13),2)</f>
        <v>0</v>
      </c>
      <c r="P13" s="46">
        <v>0</v>
      </c>
      <c r="Q13" s="46">
        <f>MAX(O13,P13)</f>
        <v>0</v>
      </c>
      <c r="R13" s="46">
        <v>0</v>
      </c>
      <c r="S13" s="46">
        <v>0</v>
      </c>
      <c r="U13" s="71">
        <v>0</v>
      </c>
      <c r="V13" s="46">
        <v>0</v>
      </c>
      <c r="W13" s="46">
        <v>0</v>
      </c>
      <c r="Y13" s="10">
        <f>IF(('Max. ARC Revenue Calc'!$B$13-$Q13)&lt;0,0,MIN(('Max. ARC Revenue Calc'!$B$13-$Q13),R13+'Max. ARC Revenue Calc'!$B$17,'Max. ARC Revenue Calc'!$B$15))</f>
        <v>0.5</v>
      </c>
      <c r="Z13" s="118">
        <f>E13*Y13</f>
        <v>0</v>
      </c>
      <c r="AA13" s="119">
        <f>MIN(S13+'Max. ARC Revenue Calc'!$B$17,'Max. ARC Revenue Calc'!$B$15)</f>
        <v>0.5</v>
      </c>
      <c r="AB13" s="118">
        <f>F13*AA13</f>
        <v>0</v>
      </c>
      <c r="AC13" s="10">
        <f>IF(('Max. ARC Revenue Calc'!$B$14-V13)&lt;0,0,MIN(('Max. ARC Revenue Calc'!$B$14-V13),W13+'Max. ARC Revenue Calc'!$B$18,'Max. ARC Revenue Calc'!$B$16))</f>
        <v>1</v>
      </c>
      <c r="AD13" s="45">
        <f>U13*AC13</f>
        <v>0</v>
      </c>
    </row>
    <row r="14" spans="1:30" ht="11.25" customHeight="1">
      <c r="A14" s="15" t="str">
        <f>B14&amp;": "&amp;D14</f>
        <v>S4: Exchange 2</v>
      </c>
      <c r="B14" s="15" t="s">
        <v>80</v>
      </c>
      <c r="C14" s="4" t="s">
        <v>79</v>
      </c>
      <c r="D14" s="3" t="s">
        <v>309</v>
      </c>
      <c r="E14" s="71">
        <v>0</v>
      </c>
      <c r="F14" s="71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ROUND(SUM(G14:N14),2)</f>
        <v>0</v>
      </c>
      <c r="P14" s="46">
        <v>0</v>
      </c>
      <c r="Q14" s="46">
        <f>MAX(O14,P14)</f>
        <v>0</v>
      </c>
      <c r="R14" s="46">
        <v>0</v>
      </c>
      <c r="S14" s="46">
        <v>0</v>
      </c>
      <c r="U14" s="71">
        <v>0</v>
      </c>
      <c r="V14" s="46">
        <v>0</v>
      </c>
      <c r="W14" s="46">
        <v>0</v>
      </c>
      <c r="Y14" s="10">
        <f>IF(('Max. ARC Revenue Calc'!$B$13-$Q14)&lt;0,0,MIN(('Max. ARC Revenue Calc'!$B$13-$Q14),R14+'Max. ARC Revenue Calc'!$B$17,'Max. ARC Revenue Calc'!$B$15))</f>
        <v>0.5</v>
      </c>
      <c r="Z14" s="118">
        <f>E14*Y14</f>
        <v>0</v>
      </c>
      <c r="AA14" s="119">
        <f>MIN(S14+'Max. ARC Revenue Calc'!$B$17,'Max. ARC Revenue Calc'!$B$15)</f>
        <v>0.5</v>
      </c>
      <c r="AB14" s="118">
        <f>F14*AA14</f>
        <v>0</v>
      </c>
      <c r="AC14" s="10">
        <f>IF(('Max. ARC Revenue Calc'!$B$14-V14)&lt;0,0,MIN(('Max. ARC Revenue Calc'!$B$14-V14),W14+'Max. ARC Revenue Calc'!$B$18,'Max. ARC Revenue Calc'!$B$16))</f>
        <v>1</v>
      </c>
      <c r="AD14" s="45">
        <f>U14*AC14</f>
        <v>0</v>
      </c>
    </row>
    <row r="15" spans="1:30" ht="11.25" customHeight="1">
      <c r="A15" s="15" t="str">
        <f>B15&amp;": "&amp;D15</f>
        <v>S4: Exchange 3</v>
      </c>
      <c r="B15" s="15" t="s">
        <v>80</v>
      </c>
      <c r="C15" s="4" t="s">
        <v>79</v>
      </c>
      <c r="D15" s="3" t="s">
        <v>310</v>
      </c>
      <c r="E15" s="71">
        <v>0</v>
      </c>
      <c r="F15" s="71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ROUND(SUM(G15:N15),2)</f>
        <v>0</v>
      </c>
      <c r="P15" s="46">
        <v>0</v>
      </c>
      <c r="Q15" s="46">
        <f>MAX(O15,P15)</f>
        <v>0</v>
      </c>
      <c r="R15" s="46">
        <v>0</v>
      </c>
      <c r="S15" s="46">
        <v>0</v>
      </c>
      <c r="U15" s="71">
        <v>0</v>
      </c>
      <c r="V15" s="46">
        <v>0</v>
      </c>
      <c r="W15" s="46">
        <v>0</v>
      </c>
      <c r="Y15" s="10">
        <f>IF(('Max. ARC Revenue Calc'!$B$13-$Q15)&lt;0,0,MIN(('Max. ARC Revenue Calc'!$B$13-$Q15),R15+'Max. ARC Revenue Calc'!$B$17,'Max. ARC Revenue Calc'!$B$15))</f>
        <v>0.5</v>
      </c>
      <c r="Z15" s="118">
        <f>E15*Y15</f>
        <v>0</v>
      </c>
      <c r="AA15" s="119">
        <f>MIN(S15+'Max. ARC Revenue Calc'!$B$17,'Max. ARC Revenue Calc'!$B$15)</f>
        <v>0.5</v>
      </c>
      <c r="AB15" s="118">
        <f>F15*AA15</f>
        <v>0</v>
      </c>
      <c r="AC15" s="10">
        <f>IF(('Max. ARC Revenue Calc'!$B$14-V15)&lt;0,0,MIN(('Max. ARC Revenue Calc'!$B$14-V15),W15+'Max. ARC Revenue Calc'!$B$18,'Max. ARC Revenue Calc'!$B$16))</f>
        <v>1</v>
      </c>
      <c r="AD15" s="45">
        <f>U15*AC15</f>
        <v>0</v>
      </c>
    </row>
    <row r="16" ht="9.75">
      <c r="A16" s="4"/>
    </row>
  </sheetData>
  <sheetProtection/>
  <mergeCells count="6">
    <mergeCell ref="E6:O6"/>
    <mergeCell ref="Y6:Z7"/>
    <mergeCell ref="AA6:AB7"/>
    <mergeCell ref="AC6:AD7"/>
    <mergeCell ref="E7:N7"/>
    <mergeCell ref="U7:V7"/>
  </mergeCells>
  <conditionalFormatting sqref="P1:S65536 W16:W65536">
    <cfRule type="cellIs" priority="3" dxfId="0" operator="equal" stopIfTrue="1">
      <formula>"Not Found"</formula>
    </cfRule>
  </conditionalFormatting>
  <conditionalFormatting sqref="W1:W10">
    <cfRule type="cellIs" priority="2" dxfId="0" operator="equal" stopIfTrue="1">
      <formula>"Not Found"</formula>
    </cfRule>
  </conditionalFormatting>
  <conditionalFormatting sqref="W11:W15">
    <cfRule type="cellIs" priority="1" dxfId="0" operator="equal" stopIfTrue="1">
      <formula>"Not Found"</formula>
    </cfRule>
  </conditionalFormatting>
  <printOptions/>
  <pageMargins left="0.25" right="0.25" top="0.75" bottom="0.75" header="0.3" footer="0.3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6.57421875" style="21" customWidth="1"/>
    <col min="2" max="13" width="13.57421875" style="21" customWidth="1"/>
    <col min="14" max="16384" width="9.140625" style="21" customWidth="1"/>
  </cols>
  <sheetData>
    <row r="1" spans="1:12" ht="11.25" customHeight="1">
      <c r="A1" s="39" t="s">
        <v>53</v>
      </c>
      <c r="B1" s="117">
        <v>45093</v>
      </c>
      <c r="D1" s="49"/>
      <c r="E1" s="4"/>
      <c r="F1" s="12"/>
      <c r="G1" s="5"/>
      <c r="H1" s="12"/>
      <c r="I1" s="40"/>
      <c r="J1" s="39"/>
      <c r="L1" s="21" t="s">
        <v>69</v>
      </c>
    </row>
    <row r="2" spans="1:10" ht="11.25" customHeight="1">
      <c r="A2" s="39" t="s">
        <v>38</v>
      </c>
      <c r="B2" s="7">
        <f>'State1&amp;State2'!D2</f>
        <v>0</v>
      </c>
      <c r="C2" s="4"/>
      <c r="D2" s="4"/>
      <c r="E2" s="8"/>
      <c r="F2" s="12"/>
      <c r="G2" s="5"/>
      <c r="H2" s="12"/>
      <c r="I2" s="40"/>
      <c r="J2" s="40"/>
    </row>
    <row r="3" spans="1:10" ht="11.25" customHeight="1">
      <c r="A3" s="39" t="s">
        <v>37</v>
      </c>
      <c r="B3" s="7">
        <f>'State1&amp;State2'!D3</f>
        <v>0</v>
      </c>
      <c r="C3" s="8"/>
      <c r="D3" s="8"/>
      <c r="E3" s="9"/>
      <c r="F3" s="5"/>
      <c r="G3" s="5"/>
      <c r="H3" s="5"/>
      <c r="I3" s="41"/>
      <c r="J3" s="41"/>
    </row>
    <row r="4" spans="1:10" ht="11.25" customHeight="1">
      <c r="A4" s="39"/>
      <c r="B4" s="7"/>
      <c r="C4" s="4"/>
      <c r="D4" s="4"/>
      <c r="E4" s="9"/>
      <c r="F4" s="5"/>
      <c r="G4" s="5"/>
      <c r="H4" s="5"/>
      <c r="I4" s="41"/>
      <c r="J4" s="41"/>
    </row>
    <row r="5" spans="1:5" ht="11.25" customHeight="1">
      <c r="A5" s="6"/>
      <c r="B5" s="6"/>
      <c r="C5" s="4"/>
      <c r="E5" s="31"/>
    </row>
    <row r="6" spans="1:3" ht="11.25" customHeight="1">
      <c r="A6" s="7" t="s">
        <v>18</v>
      </c>
      <c r="B6" s="20">
        <v>0</v>
      </c>
      <c r="C6" s="4"/>
    </row>
    <row r="7" spans="1:2" ht="11.25" customHeight="1">
      <c r="A7" s="7" t="s">
        <v>317</v>
      </c>
      <c r="B7" s="120" t="e">
        <f>ROUND((VLOOKUP("Total",A:C,3,FALSE)+VLOOKUP("Total",A:F,6,FALSE))/(VLOOKUP("Total",A:C,3,FALSE)+VLOOKUP("Total",A:F,6,FALSE)+2*VLOOKUP("Total",A:I,9,FALSE))*B6,2)</f>
        <v>#DIV/0!</v>
      </c>
    </row>
    <row r="8" spans="1:2" ht="11.25" customHeight="1">
      <c r="A8" s="7"/>
      <c r="B8" s="20"/>
    </row>
    <row r="9" ht="11.25" customHeight="1"/>
    <row r="10" spans="1:3" ht="11.25" customHeight="1">
      <c r="A10" s="4" t="s">
        <v>24</v>
      </c>
      <c r="B10" s="20">
        <f>VLOOKUP("Total",A:M,13,FALSE)</f>
        <v>0</v>
      </c>
      <c r="C10" s="4"/>
    </row>
    <row r="11" spans="1:3" ht="11.25" customHeight="1">
      <c r="A11" s="4" t="s">
        <v>324</v>
      </c>
      <c r="B11" s="144">
        <f>'CAF Calc'!M10</f>
        <v>0</v>
      </c>
      <c r="C11" s="4"/>
    </row>
    <row r="12" spans="1:3" ht="11.25" customHeight="1">
      <c r="A12" s="4"/>
      <c r="B12" s="31"/>
      <c r="C12" s="4"/>
    </row>
    <row r="13" spans="1:4" ht="11.25" customHeight="1">
      <c r="A13" s="32" t="s">
        <v>318</v>
      </c>
      <c r="B13" s="10">
        <v>30</v>
      </c>
      <c r="C13" s="4"/>
      <c r="D13" s="4"/>
    </row>
    <row r="14" spans="1:4" ht="11.25" customHeight="1">
      <c r="A14" s="32" t="s">
        <v>319</v>
      </c>
      <c r="B14" s="10">
        <v>12.2</v>
      </c>
      <c r="C14" s="4"/>
      <c r="D14" s="4"/>
    </row>
    <row r="15" spans="1:4" ht="11.25" customHeight="1">
      <c r="A15" s="7" t="s">
        <v>17</v>
      </c>
      <c r="B15" s="10">
        <v>3</v>
      </c>
      <c r="C15" s="4"/>
      <c r="D15" s="4"/>
    </row>
    <row r="16" spans="1:4" ht="11.25" customHeight="1">
      <c r="A16" s="7" t="s">
        <v>16</v>
      </c>
      <c r="B16" s="10">
        <v>6</v>
      </c>
      <c r="C16" s="4"/>
      <c r="D16" s="4"/>
    </row>
    <row r="17" spans="1:2" ht="11.25" customHeight="1">
      <c r="A17" s="7" t="s">
        <v>48</v>
      </c>
      <c r="B17" s="10">
        <v>0.5</v>
      </c>
    </row>
    <row r="18" spans="1:2" ht="11.25" customHeight="1">
      <c r="A18" s="7" t="s">
        <v>49</v>
      </c>
      <c r="B18" s="10">
        <v>1</v>
      </c>
    </row>
    <row r="19" spans="3:12" ht="11.25" customHeight="1" thickBot="1">
      <c r="C19" s="35"/>
      <c r="D19" s="35"/>
      <c r="E19" s="33"/>
      <c r="F19" s="33"/>
      <c r="G19" s="33"/>
      <c r="H19" s="33"/>
      <c r="I19" s="33"/>
      <c r="J19" s="33"/>
      <c r="K19" s="33"/>
      <c r="L19" s="33"/>
    </row>
    <row r="20" spans="1:13" ht="11.25" customHeight="1" thickBot="1">
      <c r="A20" s="157" t="s">
        <v>54</v>
      </c>
      <c r="B20" s="159" t="s">
        <v>32</v>
      </c>
      <c r="C20" s="166" t="s">
        <v>64</v>
      </c>
      <c r="D20" s="167"/>
      <c r="E20" s="168"/>
      <c r="F20" s="161" t="s">
        <v>62</v>
      </c>
      <c r="G20" s="162"/>
      <c r="H20" s="163"/>
      <c r="I20" s="169" t="s">
        <v>12</v>
      </c>
      <c r="J20" s="170"/>
      <c r="K20" s="171"/>
      <c r="L20" s="164" t="s">
        <v>34</v>
      </c>
      <c r="M20" s="165"/>
    </row>
    <row r="21" spans="1:13" s="47" customFormat="1" ht="35.25" customHeight="1" thickBot="1">
      <c r="A21" s="158"/>
      <c r="B21" s="160"/>
      <c r="C21" s="138" t="s">
        <v>47</v>
      </c>
      <c r="D21" s="145" t="s">
        <v>44</v>
      </c>
      <c r="E21" s="146" t="s">
        <v>24</v>
      </c>
      <c r="F21" s="137" t="s">
        <v>43</v>
      </c>
      <c r="G21" s="139" t="s">
        <v>44</v>
      </c>
      <c r="H21" s="147" t="s">
        <v>24</v>
      </c>
      <c r="I21" s="137" t="s">
        <v>43</v>
      </c>
      <c r="J21" s="139" t="s">
        <v>45</v>
      </c>
      <c r="K21" s="147" t="s">
        <v>24</v>
      </c>
      <c r="L21" s="145" t="s">
        <v>46</v>
      </c>
      <c r="M21" s="146" t="s">
        <v>24</v>
      </c>
    </row>
    <row r="22" spans="1:13" s="4" customFormat="1" ht="11.25" customHeight="1">
      <c r="A22" s="43" t="s">
        <v>311</v>
      </c>
      <c r="B22" s="43" t="s">
        <v>73</v>
      </c>
      <c r="C22" s="75">
        <f>SUMIF('State1&amp;State2'!C:C,B22,'State1&amp;State2'!E:E)</f>
        <v>0</v>
      </c>
      <c r="D22" s="36">
        <f>_xlfn.SUMIFS('State1&amp;State2'!E:E,'State1&amp;State2'!Q:Q,"&lt;"&amp;B$13,'State1&amp;State2'!C:C,"="&amp;B22)</f>
        <v>0</v>
      </c>
      <c r="E22" s="76">
        <f>SUMIF('State1&amp;State2'!C:C,B22,'State1&amp;State2'!Z:Z)</f>
        <v>0</v>
      </c>
      <c r="F22" s="75">
        <f>SUMIF('State1&amp;State2'!C:C,B22,'State1&amp;State2'!F:F)</f>
        <v>0</v>
      </c>
      <c r="G22" s="34">
        <f>SUMIF('State1&amp;State2'!C:C,B22,'State1&amp;State2'!F:F)</f>
        <v>0</v>
      </c>
      <c r="H22" s="76">
        <f>SUMIF('State1&amp;State2'!C:C,B22,'State1&amp;State2'!AB:AB)</f>
        <v>0</v>
      </c>
      <c r="I22" s="75">
        <f>SUMIF('State1&amp;State2'!C:C,B22,'State1&amp;State2'!U:U)</f>
        <v>0</v>
      </c>
      <c r="J22" s="34">
        <f>_xlfn.SUMIFS('State1&amp;State2'!U:U,'State1&amp;State2'!V:V,"&lt;"&amp;B$14,'State1&amp;State2'!C:C,"="&amp;B22)</f>
        <v>0</v>
      </c>
      <c r="K22" s="76">
        <f>SUMIF('State1&amp;State2'!C:C,B22,'State1&amp;State2'!AD:AD)</f>
        <v>0</v>
      </c>
      <c r="L22" s="37">
        <f aca="true" t="shared" si="0" ref="L22:M25">D22+G22+J22</f>
        <v>0</v>
      </c>
      <c r="M22" s="74">
        <f t="shared" si="0"/>
        <v>0</v>
      </c>
    </row>
    <row r="23" spans="1:13" s="4" customFormat="1" ht="11.25" customHeight="1">
      <c r="A23" s="93" t="s">
        <v>312</v>
      </c>
      <c r="B23" s="87" t="s">
        <v>77</v>
      </c>
      <c r="C23" s="88">
        <f>SUMIF('State1&amp;State2'!C:C,B23,'State1&amp;State2'!E:E)</f>
        <v>0</v>
      </c>
      <c r="D23" s="89">
        <f>_xlfn.SUMIFS('State1&amp;State2'!E:E,'State1&amp;State2'!Q:Q,"&lt;"&amp;B$13,'State1&amp;State2'!C:C,"="&amp;B23)</f>
        <v>0</v>
      </c>
      <c r="E23" s="90">
        <f>SUMIF('State1&amp;State2'!C:C,B23,'State1&amp;State2'!Z:Z)</f>
        <v>0</v>
      </c>
      <c r="F23" s="88">
        <f>SUMIF('State1&amp;State2'!C:C,B23,'State1&amp;State2'!F:F)</f>
        <v>0</v>
      </c>
      <c r="G23" s="89">
        <f>SUMIF('State1&amp;State2'!C:C,B23,'State1&amp;State2'!F:F)</f>
        <v>0</v>
      </c>
      <c r="H23" s="90">
        <f>SUMIF('State1&amp;State2'!C:C,B23,'State1&amp;State2'!AB:AB)</f>
        <v>0</v>
      </c>
      <c r="I23" s="88">
        <f>SUMIF('State1&amp;State2'!C:C,B23,'State1&amp;State2'!U:U)</f>
        <v>0</v>
      </c>
      <c r="J23" s="89">
        <f>_xlfn.SUMIFS('State1&amp;State2'!U:U,'State1&amp;State2'!V:V,"&lt;"&amp;B$14,'State1&amp;State2'!C:C,"="&amp;B23)</f>
        <v>0</v>
      </c>
      <c r="K23" s="90">
        <f>SUMIF('State1&amp;State2'!C:C,B23,'State1&amp;State2'!AD:AD)</f>
        <v>0</v>
      </c>
      <c r="L23" s="91">
        <f t="shared" si="0"/>
        <v>0</v>
      </c>
      <c r="M23" s="92">
        <f t="shared" si="0"/>
        <v>0</v>
      </c>
    </row>
    <row r="24" spans="1:13" s="4" customFormat="1" ht="11.25" customHeight="1">
      <c r="A24" s="93" t="s">
        <v>313</v>
      </c>
      <c r="B24" s="87" t="s">
        <v>83</v>
      </c>
      <c r="C24" s="88">
        <f>SUMIF(State3!C:C,B24,State3!E:E)</f>
        <v>0</v>
      </c>
      <c r="D24" s="89">
        <f>_xlfn.SUMIFS(State3!E:E,State3!Q:Q,"&lt;"&amp;B$13,State3!C:C,"="&amp;B24)</f>
        <v>0</v>
      </c>
      <c r="E24" s="90">
        <f>SUMIF(State3!C:C,B24,State3!Z:Z)</f>
        <v>0</v>
      </c>
      <c r="F24" s="88">
        <f>SUMIF(State3!C:C,B24,State3!F:F)</f>
        <v>0</v>
      </c>
      <c r="G24" s="89">
        <f>SUMIF(State3!C:C,B24,State3!F:F)</f>
        <v>0</v>
      </c>
      <c r="H24" s="90">
        <f>SUMIF(State3!C:C,B24,State3!AB:AB)</f>
        <v>0</v>
      </c>
      <c r="I24" s="88">
        <f>SUMIF(State3!C:C,B24,State3!U:U)</f>
        <v>0</v>
      </c>
      <c r="J24" s="89">
        <f>_xlfn.SUMIFS(State3!U:U,State3!V:V,"&lt;"&amp;B$14,State3!C:C,"="&amp;B24)</f>
        <v>0</v>
      </c>
      <c r="K24" s="90">
        <f>SUMIF(State3!C:C,B24,State3!AD:AD)</f>
        <v>0</v>
      </c>
      <c r="L24" s="91">
        <f t="shared" si="0"/>
        <v>0</v>
      </c>
      <c r="M24" s="92">
        <f t="shared" si="0"/>
        <v>0</v>
      </c>
    </row>
    <row r="25" spans="1:13" s="4" customFormat="1" ht="11.25" customHeight="1">
      <c r="A25" s="93" t="s">
        <v>314</v>
      </c>
      <c r="B25" s="87" t="s">
        <v>79</v>
      </c>
      <c r="C25" s="88">
        <f>SUMIF(State4!C:C,B25,State4!E:E)</f>
        <v>0</v>
      </c>
      <c r="D25" s="89">
        <f>_xlfn.SUMIFS(State4!E:E,State4!Q:Q,"&lt;"&amp;B$13,State4!C:C,"="&amp;B25)</f>
        <v>0</v>
      </c>
      <c r="E25" s="90">
        <f>SUMIF(State4!C:C,B25,State4!Z:Z)</f>
        <v>0</v>
      </c>
      <c r="F25" s="88">
        <f>SUMIF(State4!C:C,B25,State4!F:F)</f>
        <v>0</v>
      </c>
      <c r="G25" s="89">
        <f>SUMIF(State4!C:C,B25,State4!F:F)</f>
        <v>0</v>
      </c>
      <c r="H25" s="90">
        <f>SUMIF(State4!C:C,B25,State4!AB:AB)</f>
        <v>0</v>
      </c>
      <c r="I25" s="88">
        <f>SUMIF(State4!C:C,B25,State4!U:U)</f>
        <v>0</v>
      </c>
      <c r="J25" s="89">
        <f>_xlfn.SUMIFS(State4!U:U,State4!V:V,"&lt;"&amp;B$14,State4!C:C,"="&amp;B25)</f>
        <v>0</v>
      </c>
      <c r="K25" s="90">
        <f>SUMIF(State4!C:C,B25,State4!AD:AD)</f>
        <v>0</v>
      </c>
      <c r="L25" s="91">
        <f t="shared" si="0"/>
        <v>0</v>
      </c>
      <c r="M25" s="92">
        <f t="shared" si="0"/>
        <v>0</v>
      </c>
    </row>
    <row r="26" spans="1:13" s="4" customFormat="1" ht="11.25" customHeight="1">
      <c r="A26" s="93"/>
      <c r="B26" s="93"/>
      <c r="C26" s="94"/>
      <c r="D26" s="95"/>
      <c r="E26" s="96"/>
      <c r="F26" s="94"/>
      <c r="G26" s="95"/>
      <c r="H26" s="96"/>
      <c r="I26" s="94"/>
      <c r="J26" s="95"/>
      <c r="K26" s="96"/>
      <c r="L26" s="97"/>
      <c r="M26" s="98"/>
    </row>
    <row r="27" spans="1:13" s="4" customFormat="1" ht="11.25" customHeight="1" thickBot="1">
      <c r="A27" s="99" t="s">
        <v>60</v>
      </c>
      <c r="B27" s="99"/>
      <c r="C27" s="100">
        <f aca="true" t="shared" si="1" ref="C27:M27">SUM(C22:C25)</f>
        <v>0</v>
      </c>
      <c r="D27" s="101">
        <f t="shared" si="1"/>
        <v>0</v>
      </c>
      <c r="E27" s="102">
        <f t="shared" si="1"/>
        <v>0</v>
      </c>
      <c r="F27" s="100">
        <f t="shared" si="1"/>
        <v>0</v>
      </c>
      <c r="G27" s="101">
        <f t="shared" si="1"/>
        <v>0</v>
      </c>
      <c r="H27" s="102">
        <f t="shared" si="1"/>
        <v>0</v>
      </c>
      <c r="I27" s="100">
        <f t="shared" si="1"/>
        <v>0</v>
      </c>
      <c r="J27" s="101">
        <f t="shared" si="1"/>
        <v>0</v>
      </c>
      <c r="K27" s="102">
        <f t="shared" si="1"/>
        <v>0</v>
      </c>
      <c r="L27" s="103">
        <f t="shared" si="1"/>
        <v>0</v>
      </c>
      <c r="M27" s="104">
        <f t="shared" si="1"/>
        <v>0</v>
      </c>
    </row>
  </sheetData>
  <sheetProtection/>
  <mergeCells count="6">
    <mergeCell ref="A20:A21"/>
    <mergeCell ref="B20:B21"/>
    <mergeCell ref="F20:H20"/>
    <mergeCell ref="L20:M20"/>
    <mergeCell ref="C20:E20"/>
    <mergeCell ref="I20:K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T27"/>
  <sheetViews>
    <sheetView zoomScalePageLayoutView="0" workbookViewId="0" topLeftCell="B1">
      <selection activeCell="N25" sqref="N25"/>
    </sheetView>
  </sheetViews>
  <sheetFormatPr defaultColWidth="9.140625" defaultRowHeight="15"/>
  <cols>
    <col min="1" max="1" width="34.7109375" style="0" customWidth="1"/>
    <col min="2" max="10" width="13.57421875" style="3" customWidth="1"/>
    <col min="11" max="11" width="15.8515625" style="3" customWidth="1"/>
    <col min="12" max="12" width="13.57421875" style="3" customWidth="1"/>
    <col min="13" max="13" width="16.8515625" style="3" customWidth="1"/>
    <col min="14" max="14" width="19.00390625" style="0" customWidth="1"/>
    <col min="15" max="16" width="13.57421875" style="0" customWidth="1"/>
    <col min="17" max="17" width="15.57421875" style="0" customWidth="1"/>
    <col min="18" max="18" width="13.140625" style="0" customWidth="1"/>
    <col min="19" max="19" width="16.421875" style="0" customWidth="1"/>
    <col min="20" max="20" width="13.421875" style="0" customWidth="1"/>
    <col min="21" max="21" width="11.57421875" style="0" customWidth="1"/>
  </cols>
  <sheetData>
    <row r="1" spans="1:14" ht="11.25" customHeight="1">
      <c r="A1" s="39" t="s">
        <v>53</v>
      </c>
      <c r="B1" s="117">
        <v>45093</v>
      </c>
      <c r="C1" s="4"/>
      <c r="D1" s="4"/>
      <c r="E1" s="4"/>
      <c r="F1" s="4"/>
      <c r="G1" s="12"/>
      <c r="N1" s="116" t="s">
        <v>70</v>
      </c>
    </row>
    <row r="2" spans="1:16" ht="11.25" customHeight="1">
      <c r="A2" s="39" t="s">
        <v>38</v>
      </c>
      <c r="B2" s="7">
        <f>'State1&amp;State2'!D2</f>
        <v>0</v>
      </c>
      <c r="C2" s="4"/>
      <c r="D2" s="4"/>
      <c r="E2" s="4"/>
      <c r="F2" s="8"/>
      <c r="G2" s="12"/>
      <c r="H2" s="4"/>
      <c r="I2" s="5"/>
      <c r="J2" s="41"/>
      <c r="K2" s="41"/>
      <c r="L2" s="41"/>
      <c r="M2" s="4"/>
      <c r="N2" s="21"/>
      <c r="O2" s="21"/>
      <c r="P2" s="21"/>
    </row>
    <row r="3" spans="1:16" ht="11.25" customHeight="1">
      <c r="A3" s="39" t="s">
        <v>37</v>
      </c>
      <c r="B3" s="7">
        <f>'State1&amp;State2'!D3</f>
        <v>0</v>
      </c>
      <c r="C3" s="8"/>
      <c r="D3" s="8"/>
      <c r="E3" s="8"/>
      <c r="F3" s="9"/>
      <c r="G3" s="5"/>
      <c r="H3" s="121" t="s">
        <v>329</v>
      </c>
      <c r="I3" s="125"/>
      <c r="J3" s="126"/>
      <c r="K3" s="126"/>
      <c r="L3" s="127"/>
      <c r="M3" s="121"/>
      <c r="N3" s="116"/>
      <c r="O3" s="21"/>
      <c r="P3" s="21"/>
    </row>
    <row r="4" spans="1:12" ht="11.25" customHeight="1" thickBot="1">
      <c r="A4" s="39"/>
      <c r="B4" s="7"/>
      <c r="C4" s="4"/>
      <c r="D4" s="4"/>
      <c r="E4" s="4"/>
      <c r="F4" s="9"/>
      <c r="G4" s="5"/>
      <c r="H4" s="5"/>
      <c r="I4" s="5"/>
      <c r="J4" s="128"/>
      <c r="K4" s="129"/>
      <c r="L4" s="128"/>
    </row>
    <row r="5" spans="8:13" ht="40.5" customHeight="1">
      <c r="H5" s="182" t="s">
        <v>27</v>
      </c>
      <c r="I5" s="182" t="s">
        <v>28</v>
      </c>
      <c r="J5" s="185" t="s">
        <v>321</v>
      </c>
      <c r="K5" s="175" t="s">
        <v>322</v>
      </c>
      <c r="L5" s="175" t="s">
        <v>328</v>
      </c>
      <c r="M5" s="172" t="s">
        <v>323</v>
      </c>
    </row>
    <row r="6" spans="1:13" ht="11.25" customHeight="1">
      <c r="A6" s="32" t="s">
        <v>318</v>
      </c>
      <c r="B6" s="10">
        <f>'Max. ARC Revenue Calc'!B13</f>
        <v>30</v>
      </c>
      <c r="C6" s="4"/>
      <c r="E6" s="10"/>
      <c r="F6" s="10"/>
      <c r="H6" s="183"/>
      <c r="I6" s="183"/>
      <c r="J6" s="186"/>
      <c r="K6" s="176"/>
      <c r="L6" s="176"/>
      <c r="M6" s="173"/>
    </row>
    <row r="7" spans="1:13" ht="11.25" customHeight="1">
      <c r="A7" s="32" t="s">
        <v>319</v>
      </c>
      <c r="B7" s="10">
        <f>'Max. ARC Revenue Calc'!B14</f>
        <v>12.2</v>
      </c>
      <c r="C7" s="4"/>
      <c r="E7" s="10"/>
      <c r="F7" s="10"/>
      <c r="H7" s="183"/>
      <c r="I7" s="183"/>
      <c r="J7" s="186"/>
      <c r="K7" s="176"/>
      <c r="L7" s="176"/>
      <c r="M7" s="173"/>
    </row>
    <row r="8" spans="1:13" ht="11.25" customHeight="1">
      <c r="A8" s="7" t="s">
        <v>17</v>
      </c>
      <c r="B8" s="10">
        <v>3</v>
      </c>
      <c r="C8" s="4"/>
      <c r="E8" s="10"/>
      <c r="F8" s="10"/>
      <c r="H8" s="183"/>
      <c r="I8" s="183"/>
      <c r="J8" s="186"/>
      <c r="K8" s="176"/>
      <c r="L8" s="176"/>
      <c r="M8" s="173"/>
    </row>
    <row r="9" spans="1:13" ht="11.25" customHeight="1" thickBot="1">
      <c r="A9" s="7" t="s">
        <v>16</v>
      </c>
      <c r="B9" s="10">
        <v>6</v>
      </c>
      <c r="C9" s="4"/>
      <c r="E9" s="10"/>
      <c r="F9" s="10"/>
      <c r="H9" s="184"/>
      <c r="I9" s="184"/>
      <c r="J9" s="187"/>
      <c r="K9" s="177"/>
      <c r="L9" s="177"/>
      <c r="M9" s="174"/>
    </row>
    <row r="10" spans="1:20" ht="11.25" customHeight="1" thickBot="1">
      <c r="A10" s="7" t="s">
        <v>48</v>
      </c>
      <c r="B10" s="10">
        <f>'Max. ARC Revenue Calc'!B17</f>
        <v>0.5</v>
      </c>
      <c r="C10" s="21"/>
      <c r="H10" s="130">
        <f>'Max. ARC Revenue Calc'!B6</f>
        <v>0</v>
      </c>
      <c r="I10" s="130">
        <f>'Max. ARC Revenue Calc'!B10</f>
        <v>0</v>
      </c>
      <c r="J10" s="141">
        <f>IF(H10-I10&gt;0,I10,H10)</f>
        <v>0</v>
      </c>
      <c r="K10" s="142">
        <v>0</v>
      </c>
      <c r="L10" s="141">
        <f>IF(H10-J10-K10&gt;0,K10,H10-J10)</f>
        <v>0</v>
      </c>
      <c r="M10" s="143">
        <f>H10-J10-L10</f>
        <v>0</v>
      </c>
      <c r="O10" s="136"/>
      <c r="P10" s="136"/>
      <c r="Q10" s="136"/>
      <c r="R10" s="136"/>
      <c r="S10" s="136"/>
      <c r="T10" s="136"/>
    </row>
    <row r="11" spans="1:15" ht="11.25" customHeight="1">
      <c r="A11" s="7" t="s">
        <v>49</v>
      </c>
      <c r="B11" s="10">
        <f>'Max. ARC Revenue Calc'!B18</f>
        <v>1</v>
      </c>
      <c r="C11" s="21"/>
      <c r="H11" s="123"/>
      <c r="I11" s="123"/>
      <c r="J11" s="122"/>
      <c r="K11" s="124"/>
      <c r="L11" s="122"/>
      <c r="M11" s="35"/>
      <c r="N11" s="35"/>
      <c r="O11" s="35"/>
    </row>
    <row r="12" spans="8:15" ht="11.25" customHeight="1">
      <c r="H12" s="122"/>
      <c r="I12" s="122"/>
      <c r="J12" s="122"/>
      <c r="K12" s="122"/>
      <c r="L12" s="122"/>
      <c r="M12" s="122"/>
      <c r="N12" s="35"/>
      <c r="O12" s="35"/>
    </row>
    <row r="13" ht="11.25" customHeight="1">
      <c r="A13" s="29"/>
    </row>
    <row r="14" ht="11.25" customHeight="1" thickBot="1">
      <c r="A14" s="42"/>
    </row>
    <row r="15" spans="1:15" s="48" customFormat="1" ht="11.25" customHeight="1" thickBot="1">
      <c r="A15" s="178" t="s">
        <v>54</v>
      </c>
      <c r="B15" s="192" t="s">
        <v>31</v>
      </c>
      <c r="C15" s="180" t="s">
        <v>64</v>
      </c>
      <c r="D15" s="181"/>
      <c r="E15" s="198" t="s">
        <v>62</v>
      </c>
      <c r="F15" s="199"/>
      <c r="G15" s="180" t="s">
        <v>12</v>
      </c>
      <c r="H15" s="181"/>
      <c r="I15" s="194" t="s">
        <v>35</v>
      </c>
      <c r="J15" s="196" t="s">
        <v>36</v>
      </c>
      <c r="K15" s="200" t="s">
        <v>65</v>
      </c>
      <c r="L15" s="200" t="s">
        <v>25</v>
      </c>
      <c r="M15" s="190" t="s">
        <v>26</v>
      </c>
      <c r="N15" s="188" t="s">
        <v>29</v>
      </c>
      <c r="O15" s="190" t="s">
        <v>30</v>
      </c>
    </row>
    <row r="16" spans="1:15" s="48" customFormat="1" ht="44.25" customHeight="1" thickBot="1">
      <c r="A16" s="179"/>
      <c r="B16" s="193"/>
      <c r="C16" s="137" t="s">
        <v>43</v>
      </c>
      <c r="D16" s="79" t="s">
        <v>44</v>
      </c>
      <c r="E16" s="137" t="s">
        <v>43</v>
      </c>
      <c r="F16" s="80" t="s">
        <v>44</v>
      </c>
      <c r="G16" s="137" t="s">
        <v>43</v>
      </c>
      <c r="H16" s="140" t="s">
        <v>71</v>
      </c>
      <c r="I16" s="195"/>
      <c r="J16" s="197"/>
      <c r="K16" s="201"/>
      <c r="L16" s="201"/>
      <c r="M16" s="191"/>
      <c r="N16" s="189"/>
      <c r="O16" s="191"/>
    </row>
    <row r="17" spans="1:15" ht="11.25" customHeight="1">
      <c r="A17" s="43" t="s">
        <v>311</v>
      </c>
      <c r="B17" s="43" t="s">
        <v>73</v>
      </c>
      <c r="C17" s="38">
        <f>SUMIF('State1&amp;State2'!C:C,B17,'State1&amp;State2'!E:E)</f>
        <v>0</v>
      </c>
      <c r="D17" s="38">
        <f>_xlfn.SUMIFS('State1&amp;State2'!E:E,'State1&amp;State2'!Q:Q,"&lt;"&amp;B$6,'State1&amp;State2'!C:C,"="&amp;B17)</f>
        <v>0</v>
      </c>
      <c r="E17" s="38">
        <f>SUMIF('State1&amp;State2'!C:C,B17,'State1&amp;State2'!F:F)</f>
        <v>0</v>
      </c>
      <c r="F17" s="38">
        <f>SUMIF('State1&amp;State2'!C:C,B17,'State1&amp;State2'!F:F)</f>
        <v>0</v>
      </c>
      <c r="G17" s="38">
        <f>SUMIF('State1&amp;State2'!C:C,B17,'State1&amp;State2'!U:U)</f>
        <v>0</v>
      </c>
      <c r="H17" s="38">
        <f>_xlfn.SUMIFS('State1&amp;State2'!U:U,'State1&amp;State2'!V:V,"&lt;"&amp;B$7,'State1&amp;State2'!C:C,"="&amp;B17)</f>
        <v>0</v>
      </c>
      <c r="I17" s="38">
        <f>D17+F17+H17</f>
        <v>0</v>
      </c>
      <c r="J17" s="77">
        <f>VLOOKUP(B17,'Max. ARC Revenue Calc'!B:E,4,FALSE)</f>
        <v>0</v>
      </c>
      <c r="K17" s="77">
        <f>VLOOKUP(B17,'Max. ARC Revenue Calc'!B:H,7,FALSE)</f>
        <v>0</v>
      </c>
      <c r="L17" s="30">
        <f>VLOOKUP(B17,'Max. ARC Revenue Calc'!B:K,10,FALSE)</f>
        <v>0</v>
      </c>
      <c r="M17" s="78">
        <f>J17+K17+L17</f>
        <v>0</v>
      </c>
      <c r="N17" s="82">
        <v>0</v>
      </c>
      <c r="O17" s="81">
        <f>IF(M17&gt;N17,0,N17-M17)</f>
        <v>0</v>
      </c>
    </row>
    <row r="18" spans="1:15" s="3" customFormat="1" ht="11.25" customHeight="1">
      <c r="A18" s="93" t="s">
        <v>312</v>
      </c>
      <c r="B18" s="87" t="s">
        <v>77</v>
      </c>
      <c r="C18" s="107">
        <f>SUMIF('State1&amp;State2'!C:C,B18,'State1&amp;State2'!E:E)</f>
        <v>0</v>
      </c>
      <c r="D18" s="107">
        <f>_xlfn.SUMIFS('State1&amp;State2'!E:E,'State1&amp;State2'!Q:Q,"&lt;"&amp;B$6,'State1&amp;State2'!C:C,"="&amp;B18)</f>
        <v>0</v>
      </c>
      <c r="E18" s="107">
        <f>SUMIF('State1&amp;State2'!C:C,B18,'State1&amp;State2'!F:F)</f>
        <v>0</v>
      </c>
      <c r="F18" s="107">
        <f>SUMIF('State1&amp;State2'!C:C,B18,'State1&amp;State2'!F:F)</f>
        <v>0</v>
      </c>
      <c r="G18" s="107">
        <f>SUMIF('State1&amp;State2'!C:C,B18,'State1&amp;State2'!U:U)</f>
        <v>0</v>
      </c>
      <c r="H18" s="107">
        <f>_xlfn.SUMIFS('State1&amp;State2'!U:U,'State1&amp;State2'!V:V,"&lt;"&amp;B$7,'State1&amp;State2'!C:C,"="&amp;B18)</f>
        <v>0</v>
      </c>
      <c r="I18" s="107">
        <f>D18+F18+H18</f>
        <v>0</v>
      </c>
      <c r="J18" s="111">
        <f>VLOOKUP(B18,'Max. ARC Revenue Calc'!B:E,4,FALSE)</f>
        <v>0</v>
      </c>
      <c r="K18" s="111">
        <f>VLOOKUP(B18,'Max. ARC Revenue Calc'!B:H,7,FALSE)</f>
        <v>0</v>
      </c>
      <c r="L18" s="110">
        <f>VLOOKUP(B18,'Max. ARC Revenue Calc'!B:K,10,FALSE)</f>
        <v>0</v>
      </c>
      <c r="M18" s="90">
        <f>J18+K18+L18</f>
        <v>0</v>
      </c>
      <c r="N18" s="112">
        <v>0</v>
      </c>
      <c r="O18" s="113">
        <f>IF(M18&gt;N18,0,N18-M18)</f>
        <v>0</v>
      </c>
    </row>
    <row r="19" spans="1:15" s="3" customFormat="1" ht="11.25" customHeight="1">
      <c r="A19" s="93" t="s">
        <v>313</v>
      </c>
      <c r="B19" s="87" t="s">
        <v>83</v>
      </c>
      <c r="C19" s="107">
        <f>SUMIF(State3!C:C,B19,State3!E:E)</f>
        <v>0</v>
      </c>
      <c r="D19" s="107">
        <f>_xlfn.SUMIFS(State3!E:E,State3!Q:Q,"&lt;"&amp;B$6,State3!C:C,"="&amp;B19)</f>
        <v>0</v>
      </c>
      <c r="E19" s="107">
        <f>SUMIF(State3!C:C,B19,State3!F:F)</f>
        <v>0</v>
      </c>
      <c r="F19" s="107">
        <f>SUMIF(State3!C:C,B19,State3!F:F)</f>
        <v>0</v>
      </c>
      <c r="G19" s="107">
        <f>SUMIF(State3!C:C,B19,State3!U:U)</f>
        <v>0</v>
      </c>
      <c r="H19" s="107">
        <f>_xlfn.SUMIFS(State3!U:U,State3!V:V,"&lt;"&amp;B$7,State3!C:C,"="&amp;B19)</f>
        <v>0</v>
      </c>
      <c r="I19" s="107">
        <f>D19+F19+H19</f>
        <v>0</v>
      </c>
      <c r="J19" s="111">
        <f>VLOOKUP(B19,'Max. ARC Revenue Calc'!B:E,4,FALSE)</f>
        <v>0</v>
      </c>
      <c r="K19" s="111">
        <f>VLOOKUP(B19,'Max. ARC Revenue Calc'!B:H,7,FALSE)</f>
        <v>0</v>
      </c>
      <c r="L19" s="110">
        <f>VLOOKUP(B19,'Max. ARC Revenue Calc'!B:K,10,FALSE)</f>
        <v>0</v>
      </c>
      <c r="M19" s="90">
        <f>J19+K19+L19</f>
        <v>0</v>
      </c>
      <c r="N19" s="112">
        <v>0</v>
      </c>
      <c r="O19" s="113">
        <f>IF(M19&gt;N19,0,N19-M19)</f>
        <v>0</v>
      </c>
    </row>
    <row r="20" spans="1:15" s="3" customFormat="1" ht="11.25" customHeight="1">
      <c r="A20" s="93" t="s">
        <v>314</v>
      </c>
      <c r="B20" s="87" t="s">
        <v>79</v>
      </c>
      <c r="C20" s="107">
        <f>SUMIF(State4!C:C,B20,State4!E:E)</f>
        <v>0</v>
      </c>
      <c r="D20" s="107">
        <f>_xlfn.SUMIFS(State4!E:E,State4!Q:Q,"&lt;"&amp;B$6,State4!C:C,"="&amp;B20)</f>
        <v>0</v>
      </c>
      <c r="E20" s="107">
        <f>SUMIF(State4!C:C,B20,State4!F:F)</f>
        <v>0</v>
      </c>
      <c r="F20" s="107">
        <f>SUMIF(State4!C:C,B20,State4!F:F)</f>
        <v>0</v>
      </c>
      <c r="G20" s="107">
        <f>SUMIF(State4!C:C,B20,State4!U:U)</f>
        <v>0</v>
      </c>
      <c r="H20" s="107">
        <f>_xlfn.SUMIFS(State4!U:U,State4!V:V,"&lt;"&amp;B$7,State4!C:C,"="&amp;B20)</f>
        <v>0</v>
      </c>
      <c r="I20" s="107">
        <f>D20+F20+H20</f>
        <v>0</v>
      </c>
      <c r="J20" s="111">
        <f>VLOOKUP(B20,'Max. ARC Revenue Calc'!B:E,4,FALSE)</f>
        <v>0</v>
      </c>
      <c r="K20" s="111">
        <f>VLOOKUP(B20,'Max. ARC Revenue Calc'!B:H,7,FALSE)</f>
        <v>0</v>
      </c>
      <c r="L20" s="110">
        <f>VLOOKUP(B20,'Max. ARC Revenue Calc'!B:K,10,FALSE)</f>
        <v>0</v>
      </c>
      <c r="M20" s="90">
        <f>J20+K20+L20</f>
        <v>0</v>
      </c>
      <c r="N20" s="112">
        <v>0</v>
      </c>
      <c r="O20" s="113">
        <f>IF(M20&gt;N20,0,N20-M20)</f>
        <v>0</v>
      </c>
    </row>
    <row r="21" spans="1:15" s="3" customFormat="1" ht="11.25" customHeight="1">
      <c r="A21" s="87"/>
      <c r="B21" s="87"/>
      <c r="C21" s="107"/>
      <c r="D21" s="107"/>
      <c r="E21" s="107"/>
      <c r="F21" s="107"/>
      <c r="G21" s="107"/>
      <c r="H21" s="107"/>
      <c r="I21" s="107"/>
      <c r="J21" s="111"/>
      <c r="K21" s="111"/>
      <c r="L21" s="110"/>
      <c r="M21" s="90"/>
      <c r="N21" s="112"/>
      <c r="O21" s="113"/>
    </row>
    <row r="22" spans="1:15" s="3" customFormat="1" ht="11.25" customHeight="1" thickBot="1">
      <c r="A22" s="106" t="s">
        <v>60</v>
      </c>
      <c r="B22" s="106"/>
      <c r="C22" s="108">
        <f aca="true" t="shared" si="0" ref="C22:N22">SUM(C17:C20)</f>
        <v>0</v>
      </c>
      <c r="D22" s="108">
        <f t="shared" si="0"/>
        <v>0</v>
      </c>
      <c r="E22" s="108">
        <f t="shared" si="0"/>
        <v>0</v>
      </c>
      <c r="F22" s="108">
        <f t="shared" si="0"/>
        <v>0</v>
      </c>
      <c r="G22" s="108">
        <f t="shared" si="0"/>
        <v>0</v>
      </c>
      <c r="H22" s="108">
        <f t="shared" si="0"/>
        <v>0</v>
      </c>
      <c r="I22" s="108">
        <f t="shared" si="0"/>
        <v>0</v>
      </c>
      <c r="J22" s="109">
        <f t="shared" si="0"/>
        <v>0</v>
      </c>
      <c r="K22" s="109">
        <f t="shared" si="0"/>
        <v>0</v>
      </c>
      <c r="L22" s="86">
        <f t="shared" si="0"/>
        <v>0</v>
      </c>
      <c r="M22" s="105">
        <f t="shared" si="0"/>
        <v>0</v>
      </c>
      <c r="N22" s="114">
        <f t="shared" si="0"/>
        <v>0</v>
      </c>
      <c r="O22" s="115"/>
    </row>
    <row r="27" ht="14.25">
      <c r="K27" s="3" t="s">
        <v>320</v>
      </c>
    </row>
  </sheetData>
  <sheetProtection/>
  <mergeCells count="18">
    <mergeCell ref="N15:N16"/>
    <mergeCell ref="O15:O16"/>
    <mergeCell ref="B15:B16"/>
    <mergeCell ref="C15:D15"/>
    <mergeCell ref="I15:I16"/>
    <mergeCell ref="J15:J16"/>
    <mergeCell ref="M15:M16"/>
    <mergeCell ref="E15:F15"/>
    <mergeCell ref="L15:L16"/>
    <mergeCell ref="K15:K16"/>
    <mergeCell ref="M5:M9"/>
    <mergeCell ref="K5:K9"/>
    <mergeCell ref="L5:L9"/>
    <mergeCell ref="A15:A16"/>
    <mergeCell ref="G15:H15"/>
    <mergeCell ref="H5:H9"/>
    <mergeCell ref="I5:I9"/>
    <mergeCell ref="J5:J9"/>
  </mergeCells>
  <printOptions/>
  <pageMargins left="0.25" right="0.25" top="0.75" bottom="0.75" header="0.3" footer="0.3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1"/>
  <sheetViews>
    <sheetView zoomScalePageLayoutView="0" workbookViewId="0" topLeftCell="A1">
      <selection activeCell="C2" sqref="C2"/>
    </sheetView>
  </sheetViews>
  <sheetFormatPr defaultColWidth="9.140625" defaultRowHeight="15"/>
  <cols>
    <col min="1" max="11" width="8.8515625" style="3" customWidth="1"/>
    <col min="12" max="18" width="13.7109375" style="0" customWidth="1"/>
    <col min="19" max="16384" width="8.8515625" style="3" customWidth="1"/>
  </cols>
  <sheetData>
    <row r="1" spans="1:11" ht="14.25">
      <c r="A1" s="39" t="s">
        <v>53</v>
      </c>
      <c r="B1" s="6"/>
      <c r="C1" s="117">
        <v>44728</v>
      </c>
      <c r="D1" s="4"/>
      <c r="E1" s="4"/>
      <c r="F1" s="12"/>
      <c r="G1" s="5"/>
      <c r="H1" s="12"/>
      <c r="I1" s="40"/>
      <c r="J1" s="40" t="s">
        <v>72</v>
      </c>
      <c r="K1" s="39"/>
    </row>
    <row r="2" spans="1:11" ht="14.25">
      <c r="A2" s="39" t="s">
        <v>38</v>
      </c>
      <c r="B2" s="7"/>
      <c r="C2" s="4"/>
      <c r="D2" s="4"/>
      <c r="E2" s="8"/>
      <c r="F2" s="12"/>
      <c r="G2" s="5"/>
      <c r="H2" s="12"/>
      <c r="I2" s="40"/>
      <c r="J2" s="40"/>
      <c r="K2" s="40"/>
    </row>
    <row r="3" spans="1:11" ht="14.25">
      <c r="A3" s="39" t="s">
        <v>37</v>
      </c>
      <c r="B3" s="7"/>
      <c r="C3" s="8"/>
      <c r="D3" s="8"/>
      <c r="E3" s="9"/>
      <c r="F3" s="5"/>
      <c r="G3" s="5"/>
      <c r="H3" s="5"/>
      <c r="I3" s="41"/>
      <c r="J3" s="41"/>
      <c r="K3" s="41"/>
    </row>
    <row r="4" spans="1:11" ht="14.25">
      <c r="A4" s="39"/>
      <c r="B4" s="7"/>
      <c r="C4" s="4"/>
      <c r="D4" s="4"/>
      <c r="E4" s="9"/>
      <c r="F4" s="5"/>
      <c r="G4" s="5"/>
      <c r="H4" s="5"/>
      <c r="I4" s="41"/>
      <c r="J4" s="41"/>
      <c r="K4" s="41"/>
    </row>
    <row r="5" spans="1:11" ht="14.25">
      <c r="A5" s="202" t="s">
        <v>20</v>
      </c>
      <c r="B5" s="202"/>
      <c r="C5" s="202"/>
      <c r="D5" s="202"/>
      <c r="E5" s="202"/>
      <c r="F5" s="202"/>
      <c r="G5" s="202"/>
      <c r="H5" s="202"/>
      <c r="I5" s="202"/>
      <c r="J5" s="202"/>
      <c r="K5" s="27"/>
    </row>
    <row r="6" spans="1:11" ht="14.25">
      <c r="A6" s="24"/>
      <c r="B6" s="24"/>
      <c r="C6" s="24"/>
      <c r="D6" s="24"/>
      <c r="E6" s="24"/>
      <c r="F6" s="24"/>
      <c r="G6" s="24"/>
      <c r="H6" s="24"/>
      <c r="I6" s="24"/>
      <c r="J6" s="24"/>
      <c r="K6" s="27"/>
    </row>
    <row r="7" spans="1:11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7"/>
    </row>
    <row r="8" spans="1:11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7"/>
    </row>
    <row r="9" spans="1:11" ht="14.25">
      <c r="A9" s="24"/>
      <c r="B9" s="25"/>
      <c r="C9" s="24"/>
      <c r="D9" s="24"/>
      <c r="E9" s="24"/>
      <c r="F9" s="24"/>
      <c r="G9" s="24"/>
      <c r="H9" s="24"/>
      <c r="I9" s="24"/>
      <c r="J9" s="24"/>
      <c r="K9" s="27"/>
    </row>
    <row r="10" spans="1:11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7"/>
    </row>
    <row r="11" spans="1:11" ht="14.25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27"/>
    </row>
    <row r="12" spans="1:11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7"/>
    </row>
    <row r="13" spans="1:11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7"/>
    </row>
    <row r="14" spans="1:11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7"/>
    </row>
    <row r="15" spans="1:11" ht="14.25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7"/>
    </row>
    <row r="16" spans="1:11" ht="1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7"/>
    </row>
    <row r="17" spans="1:11" ht="14.25">
      <c r="A17" s="24"/>
      <c r="B17" s="28"/>
      <c r="C17" s="28"/>
      <c r="D17" s="28"/>
      <c r="E17" s="28"/>
      <c r="F17" s="28"/>
      <c r="G17" s="28"/>
      <c r="H17" s="28"/>
      <c r="I17" s="28"/>
      <c r="J17" s="28"/>
      <c r="K17" s="27"/>
    </row>
    <row r="18" spans="1:11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7"/>
    </row>
    <row r="19" spans="1:11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7"/>
    </row>
    <row r="20" spans="1:11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7"/>
    </row>
    <row r="21" spans="1:11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7"/>
    </row>
    <row r="22" spans="1:11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7"/>
    </row>
    <row r="23" spans="1:11" ht="14.25">
      <c r="A23" s="25"/>
      <c r="B23" s="25"/>
      <c r="C23" s="24"/>
      <c r="D23" s="24"/>
      <c r="E23" s="24"/>
      <c r="F23" s="24"/>
      <c r="G23" s="24"/>
      <c r="H23" s="24"/>
      <c r="I23" s="24"/>
      <c r="J23" s="24"/>
      <c r="K23" s="27"/>
    </row>
    <row r="24" spans="1:11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7"/>
    </row>
    <row r="25" spans="1:11" ht="14.25">
      <c r="A25" s="24"/>
      <c r="B25" s="25"/>
      <c r="C25" s="24"/>
      <c r="D25" s="24"/>
      <c r="E25" s="24"/>
      <c r="F25" s="24"/>
      <c r="G25" s="24"/>
      <c r="H25" s="24"/>
      <c r="I25" s="24"/>
      <c r="J25" s="24"/>
      <c r="K25" s="27"/>
    </row>
    <row r="26" spans="1:11" ht="14.25">
      <c r="A26" s="25"/>
      <c r="B26" s="25"/>
      <c r="C26" s="24"/>
      <c r="D26" s="24"/>
      <c r="E26" s="24"/>
      <c r="F26" s="24"/>
      <c r="G26" s="24"/>
      <c r="H26" s="24"/>
      <c r="I26" s="24"/>
      <c r="J26" s="24"/>
      <c r="K26" s="27"/>
    </row>
    <row r="27" spans="1:11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7"/>
    </row>
    <row r="28" spans="1:11" ht="14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7"/>
    </row>
    <row r="29" spans="1:11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7"/>
    </row>
    <row r="30" spans="1:11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7"/>
    </row>
    <row r="31" spans="1:11" ht="14.25">
      <c r="A31" s="26"/>
      <c r="B31" s="24"/>
      <c r="C31" s="24"/>
      <c r="D31" s="24"/>
      <c r="E31" s="24"/>
      <c r="F31" s="24"/>
      <c r="G31" s="24"/>
      <c r="H31" s="24"/>
      <c r="I31" s="24"/>
      <c r="J31" s="24"/>
      <c r="K31" s="27"/>
    </row>
  </sheetData>
  <sheetProtection/>
  <mergeCells count="1">
    <mergeCell ref="A5:J5"/>
  </mergeCells>
  <printOptions/>
  <pageMargins left="0.75" right="0.75" top="1" bottom="1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3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Telcordia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C. Hurewitz / Cliff Powers</dc:creator>
  <cp:keywords/>
  <dc:description/>
  <cp:lastModifiedBy>Richard Kwiatkowski</cp:lastModifiedBy>
  <cp:lastPrinted>2013-05-10T17:28:39Z</cp:lastPrinted>
  <dcterms:created xsi:type="dcterms:W3CDTF">2011-12-19T16:02:09Z</dcterms:created>
  <dcterms:modified xsi:type="dcterms:W3CDTF">2023-02-27T19:28:09Z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