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Files 2 4.29.14\TY 2024-2025 RoR ILEC TRPs\"/>
    </mc:Choice>
  </mc:AlternateContent>
  <xr:revisionPtr revIDLastSave="0" documentId="13_ncr:1_{5C092FE2-541D-41A8-B45C-FCA159A6F227}" xr6:coauthVersionLast="47" xr6:coauthVersionMax="47" xr10:uidLastSave="{00000000-0000-0000-0000-000000000000}"/>
  <bookViews>
    <workbookView xWindow="-90" yWindow="-90" windowWidth="16637" windowHeight="8837" tabRatio="894" activeTab="1" xr2:uid="{00000000-000D-0000-FFFF-FFFF00000000}"/>
  </bookViews>
  <sheets>
    <sheet name="2024 Eligible Recovery Summary " sheetId="22" r:id="rId1"/>
    <sheet name="2024 RoR ILEC Interstate Rates" sheetId="26" r:id="rId2"/>
    <sheet name="2024 RoR ILEC Intrastate Rates" sheetId="10" r:id="rId3"/>
    <sheet name="2024 RoR ILEC Rec. Comp. Rates" sheetId="27" r:id="rId4"/>
  </sheets>
  <definedNames>
    <definedName name="_xlnm.Print_Area" localSheetId="0">'2024 Eligible Recovery Summary '!$A$1:$A$40</definedName>
    <definedName name="_xlnm.Print_Area" localSheetId="1">'2024 RoR ILEC Interstate Rates'!$A$1:$D$117</definedName>
    <definedName name="_xlnm.Print_Area" localSheetId="2">'2024 RoR ILEC Intrastate Rates'!$A$1:$E$56</definedName>
    <definedName name="_xlnm.Print_Area" localSheetId="3">'2024 RoR ILEC Rec. Comp. Rates'!$A$1:$G$36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8" i="26" l="1"/>
  <c r="O87" i="26"/>
  <c r="Q38" i="22" l="1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C11" i="27"/>
  <c r="E27" i="27"/>
  <c r="D27" i="27"/>
  <c r="C27" i="27"/>
  <c r="E20" i="27"/>
  <c r="E19" i="27"/>
  <c r="E18" i="27"/>
  <c r="E17" i="27"/>
  <c r="D20" i="27"/>
  <c r="D19" i="27"/>
  <c r="D18" i="27"/>
  <c r="D17" i="27"/>
  <c r="C17" i="27"/>
  <c r="C20" i="27"/>
  <c r="C19" i="27"/>
  <c r="C18" i="27"/>
  <c r="J10" i="10"/>
  <c r="H10" i="10"/>
  <c r="F10" i="10"/>
  <c r="H88" i="26"/>
  <c r="H87" i="26"/>
  <c r="J19" i="26"/>
  <c r="H19" i="26"/>
  <c r="F19" i="26"/>
  <c r="AJ38" i="22" l="1"/>
  <c r="AJ37" i="22"/>
  <c r="AJ36" i="22"/>
  <c r="AJ35" i="22"/>
  <c r="AJ34" i="22"/>
  <c r="AJ33" i="22"/>
  <c r="AJ32" i="22"/>
  <c r="AJ31" i="22"/>
  <c r="AJ30" i="22"/>
  <c r="AJ29" i="22"/>
  <c r="AJ28" i="22"/>
  <c r="AJ27" i="22"/>
  <c r="AJ26" i="22"/>
  <c r="AJ25" i="22"/>
  <c r="AJ24" i="22"/>
  <c r="AJ23" i="22"/>
  <c r="AJ22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N102" i="26"/>
  <c r="G102" i="26"/>
  <c r="N61" i="26" l="1"/>
  <c r="L61" i="26"/>
  <c r="G61" i="26"/>
  <c r="N53" i="26" l="1"/>
  <c r="N52" i="26"/>
  <c r="N51" i="26"/>
  <c r="N50" i="26"/>
  <c r="N49" i="26"/>
  <c r="L53" i="26"/>
  <c r="L52" i="26"/>
  <c r="L51" i="26"/>
  <c r="L50" i="26"/>
  <c r="L49" i="26"/>
  <c r="G53" i="26"/>
  <c r="G52" i="26"/>
  <c r="G51" i="26"/>
  <c r="G50" i="26"/>
  <c r="G49" i="26"/>
  <c r="N41" i="26"/>
  <c r="N40" i="26"/>
  <c r="N39" i="26"/>
  <c r="N38" i="26"/>
  <c r="N37" i="26"/>
  <c r="L41" i="26"/>
  <c r="L40" i="26"/>
  <c r="L39" i="26"/>
  <c r="L38" i="26"/>
  <c r="L37" i="26"/>
  <c r="G41" i="26"/>
  <c r="G40" i="26"/>
  <c r="G39" i="26"/>
  <c r="G38" i="26"/>
  <c r="G37" i="26"/>
  <c r="F17" i="26"/>
  <c r="BH38" i="22"/>
  <c r="BH37" i="22"/>
  <c r="BH36" i="22"/>
  <c r="BH35" i="22"/>
  <c r="BH34" i="22"/>
  <c r="BH33" i="22"/>
  <c r="BH32" i="22"/>
  <c r="BH31" i="22"/>
  <c r="BH30" i="22"/>
  <c r="BH29" i="22"/>
  <c r="BH28" i="22"/>
  <c r="BH27" i="22"/>
  <c r="BH26" i="22"/>
  <c r="BH25" i="22"/>
  <c r="BH24" i="22"/>
  <c r="BH23" i="22"/>
  <c r="BH22" i="22"/>
  <c r="BH21" i="22"/>
  <c r="BH20" i="22"/>
  <c r="BH19" i="22"/>
  <c r="BH18" i="22"/>
  <c r="BH17" i="22"/>
  <c r="BH16" i="22"/>
  <c r="BH15" i="22"/>
  <c r="BH14" i="22"/>
  <c r="BH13" i="22"/>
  <c r="BH12" i="22"/>
  <c r="BH11" i="22"/>
  <c r="BH10" i="22"/>
  <c r="BC38" i="22"/>
  <c r="BC37" i="22"/>
  <c r="BC36" i="22"/>
  <c r="BC35" i="22"/>
  <c r="BC34" i="22"/>
  <c r="BC33" i="22"/>
  <c r="BC32" i="22"/>
  <c r="BC31" i="22"/>
  <c r="BC30" i="22"/>
  <c r="BC29" i="22"/>
  <c r="BC28" i="22"/>
  <c r="BC27" i="22"/>
  <c r="BC26" i="22"/>
  <c r="BC25" i="22"/>
  <c r="BC24" i="22"/>
  <c r="BC23" i="22"/>
  <c r="BC22" i="22"/>
  <c r="BC21" i="22"/>
  <c r="BC20" i="22"/>
  <c r="BC19" i="22"/>
  <c r="BC18" i="22"/>
  <c r="BC17" i="22"/>
  <c r="BC16" i="22"/>
  <c r="BC15" i="22"/>
  <c r="BC14" i="22"/>
  <c r="BC13" i="22"/>
  <c r="BC12" i="22"/>
  <c r="BC11" i="22"/>
  <c r="BC10" i="22"/>
  <c r="B1" i="27" l="1"/>
  <c r="B2" i="27"/>
  <c r="B3" i="27"/>
  <c r="B4" i="27"/>
  <c r="B21" i="27"/>
  <c r="C10" i="27"/>
  <c r="E10" i="27"/>
  <c r="G10" i="27"/>
  <c r="C21" i="27" l="1"/>
  <c r="C9" i="27" s="1"/>
  <c r="D21" i="27"/>
  <c r="E9" i="27" s="1"/>
  <c r="E11" i="27" s="1"/>
  <c r="E21" i="27"/>
  <c r="G9" i="27" s="1"/>
  <c r="G11" i="27" s="1"/>
  <c r="J13" i="10" l="1"/>
  <c r="L94" i="26"/>
  <c r="N94" i="26" s="1"/>
  <c r="J94" i="26"/>
  <c r="H94" i="26"/>
  <c r="O94" i="26" s="1"/>
  <c r="Q94" i="26" s="1"/>
  <c r="N93" i="26"/>
  <c r="L93" i="26"/>
  <c r="H93" i="26"/>
  <c r="J93" i="26" s="1"/>
  <c r="L92" i="26"/>
  <c r="N92" i="26" s="1"/>
  <c r="J92" i="26"/>
  <c r="H92" i="26"/>
  <c r="O92" i="26" s="1"/>
  <c r="Q92" i="26" s="1"/>
  <c r="N91" i="26"/>
  <c r="L91" i="26"/>
  <c r="H91" i="26"/>
  <c r="J91" i="26" s="1"/>
  <c r="L90" i="26"/>
  <c r="N90" i="26" s="1"/>
  <c r="J90" i="26"/>
  <c r="H90" i="26"/>
  <c r="O90" i="26" s="1"/>
  <c r="Q90" i="26" s="1"/>
  <c r="G94" i="26"/>
  <c r="G93" i="26"/>
  <c r="G92" i="26"/>
  <c r="G91" i="26"/>
  <c r="G90" i="26"/>
  <c r="O91" i="26" l="1"/>
  <c r="Q91" i="26" s="1"/>
  <c r="O93" i="26"/>
  <c r="Q93" i="26" s="1"/>
  <c r="H100" i="26" l="1"/>
  <c r="O100" i="26" s="1"/>
  <c r="H99" i="26"/>
  <c r="O99" i="26" s="1"/>
  <c r="H98" i="26"/>
  <c r="O98" i="26" s="1"/>
  <c r="H97" i="26"/>
  <c r="O97" i="26" s="1"/>
  <c r="H96" i="26"/>
  <c r="O96" i="26" s="1"/>
  <c r="H85" i="26"/>
  <c r="O85" i="26" s="1"/>
  <c r="H84" i="26"/>
  <c r="O84" i="26" s="1"/>
  <c r="H83" i="26"/>
  <c r="O83" i="26" s="1"/>
  <c r="H82" i="26"/>
  <c r="O82" i="26" s="1"/>
  <c r="H81" i="26"/>
  <c r="O81" i="26" s="1"/>
  <c r="H79" i="26"/>
  <c r="O79" i="26" s="1"/>
  <c r="H78" i="26"/>
  <c r="O78" i="26" s="1"/>
  <c r="H77" i="26"/>
  <c r="O77" i="26" s="1"/>
  <c r="H76" i="26"/>
  <c r="O76" i="26" s="1"/>
  <c r="H75" i="26"/>
  <c r="O75" i="26" s="1"/>
  <c r="H73" i="26"/>
  <c r="O73" i="26" s="1"/>
  <c r="H72" i="26"/>
  <c r="O72" i="26" s="1"/>
  <c r="H71" i="26"/>
  <c r="O71" i="26" s="1"/>
  <c r="H70" i="26"/>
  <c r="O70" i="26" s="1"/>
  <c r="H69" i="26"/>
  <c r="O69" i="26" s="1"/>
  <c r="H67" i="26"/>
  <c r="O67" i="26" s="1"/>
  <c r="H66" i="26"/>
  <c r="O66" i="26" s="1"/>
  <c r="H65" i="26"/>
  <c r="O65" i="26" s="1"/>
  <c r="H64" i="26"/>
  <c r="O64" i="26" s="1"/>
  <c r="H63" i="26"/>
  <c r="O63" i="26" s="1"/>
  <c r="H59" i="26"/>
  <c r="O59" i="26" s="1"/>
  <c r="H58" i="26"/>
  <c r="O58" i="26" s="1"/>
  <c r="H57" i="26"/>
  <c r="O57" i="26" s="1"/>
  <c r="H56" i="26"/>
  <c r="O56" i="26" s="1"/>
  <c r="H55" i="26"/>
  <c r="O55" i="26" s="1"/>
  <c r="H47" i="26"/>
  <c r="O47" i="26" s="1"/>
  <c r="H46" i="26"/>
  <c r="O46" i="26" s="1"/>
  <c r="H45" i="26"/>
  <c r="O45" i="26" s="1"/>
  <c r="H44" i="26"/>
  <c r="O44" i="26" s="1"/>
  <c r="H43" i="26"/>
  <c r="O43" i="26" s="1"/>
  <c r="H35" i="26"/>
  <c r="O35" i="26" s="1"/>
  <c r="H34" i="26"/>
  <c r="O34" i="26" s="1"/>
  <c r="H33" i="26"/>
  <c r="O33" i="26" s="1"/>
  <c r="H32" i="26"/>
  <c r="O32" i="26" s="1"/>
  <c r="H31" i="26"/>
  <c r="O31" i="26" s="1"/>
  <c r="L100" i="26" l="1"/>
  <c r="N100" i="26" s="1"/>
  <c r="L99" i="26"/>
  <c r="N99" i="26" s="1"/>
  <c r="L98" i="26"/>
  <c r="N98" i="26" s="1"/>
  <c r="L97" i="26"/>
  <c r="N97" i="26" s="1"/>
  <c r="L96" i="26"/>
  <c r="N96" i="26" s="1"/>
  <c r="L88" i="26"/>
  <c r="N88" i="26" s="1"/>
  <c r="L87" i="26"/>
  <c r="N87" i="26" s="1"/>
  <c r="L85" i="26"/>
  <c r="N85" i="26" s="1"/>
  <c r="L84" i="26"/>
  <c r="N84" i="26" s="1"/>
  <c r="L83" i="26"/>
  <c r="N83" i="26" s="1"/>
  <c r="L82" i="26"/>
  <c r="N82" i="26" s="1"/>
  <c r="L81" i="26"/>
  <c r="N81" i="26" s="1"/>
  <c r="L79" i="26"/>
  <c r="N79" i="26" s="1"/>
  <c r="L78" i="26"/>
  <c r="N78" i="26" s="1"/>
  <c r="L77" i="26"/>
  <c r="N77" i="26" s="1"/>
  <c r="L76" i="26"/>
  <c r="N76" i="26" s="1"/>
  <c r="L75" i="26"/>
  <c r="N75" i="26" s="1"/>
  <c r="L73" i="26"/>
  <c r="N73" i="26" s="1"/>
  <c r="L72" i="26"/>
  <c r="N72" i="26" s="1"/>
  <c r="L71" i="26"/>
  <c r="N71" i="26" s="1"/>
  <c r="L70" i="26"/>
  <c r="N70" i="26" s="1"/>
  <c r="L69" i="26"/>
  <c r="N69" i="26" s="1"/>
  <c r="L67" i="26"/>
  <c r="N67" i="26" s="1"/>
  <c r="L66" i="26"/>
  <c r="N66" i="26" s="1"/>
  <c r="L65" i="26"/>
  <c r="N65" i="26" s="1"/>
  <c r="L64" i="26"/>
  <c r="N64" i="26" s="1"/>
  <c r="L63" i="26"/>
  <c r="N63" i="26" s="1"/>
  <c r="L59" i="26"/>
  <c r="N59" i="26" s="1"/>
  <c r="L58" i="26"/>
  <c r="N58" i="26" s="1"/>
  <c r="L57" i="26"/>
  <c r="N57" i="26" s="1"/>
  <c r="L56" i="26"/>
  <c r="N56" i="26" s="1"/>
  <c r="L55" i="26"/>
  <c r="N55" i="26" s="1"/>
  <c r="L47" i="26"/>
  <c r="N47" i="26" s="1"/>
  <c r="L46" i="26"/>
  <c r="N46" i="26" s="1"/>
  <c r="L45" i="26"/>
  <c r="N45" i="26" s="1"/>
  <c r="L44" i="26"/>
  <c r="N44" i="26" s="1"/>
  <c r="L43" i="26"/>
  <c r="N43" i="26" s="1"/>
  <c r="L35" i="26"/>
  <c r="N35" i="26" s="1"/>
  <c r="L34" i="26"/>
  <c r="N34" i="26" s="1"/>
  <c r="L33" i="26"/>
  <c r="N33" i="26" s="1"/>
  <c r="L32" i="26"/>
  <c r="N32" i="26" s="1"/>
  <c r="L31" i="26"/>
  <c r="N31" i="26" s="1"/>
  <c r="J61" i="26"/>
  <c r="P9" i="22" l="1"/>
  <c r="O9" i="22"/>
  <c r="AI9" i="22"/>
  <c r="AH9" i="22"/>
  <c r="AJ9" i="22" s="1"/>
  <c r="C4" i="10" l="1"/>
  <c r="Q61" i="26"/>
  <c r="Q47" i="26" l="1"/>
  <c r="Q46" i="26"/>
  <c r="Q45" i="26"/>
  <c r="Q44" i="26"/>
  <c r="Q43" i="26"/>
  <c r="Q35" i="26"/>
  <c r="Q34" i="26"/>
  <c r="Q33" i="26"/>
  <c r="Q32" i="26"/>
  <c r="Q31" i="26"/>
  <c r="Q100" i="26"/>
  <c r="J100" i="26"/>
  <c r="G100" i="26"/>
  <c r="Q99" i="26"/>
  <c r="J99" i="26"/>
  <c r="G99" i="26"/>
  <c r="Q98" i="26"/>
  <c r="J98" i="26"/>
  <c r="G98" i="26"/>
  <c r="Q97" i="26"/>
  <c r="J97" i="26"/>
  <c r="G97" i="26"/>
  <c r="Q96" i="26"/>
  <c r="J96" i="26"/>
  <c r="G96" i="26"/>
  <c r="Q88" i="26"/>
  <c r="Q102" i="26" s="1"/>
  <c r="J88" i="26"/>
  <c r="G88" i="26"/>
  <c r="Q87" i="26"/>
  <c r="J87" i="26"/>
  <c r="G87" i="26"/>
  <c r="Q85" i="26"/>
  <c r="J85" i="26"/>
  <c r="G85" i="26"/>
  <c r="Q84" i="26"/>
  <c r="J84" i="26"/>
  <c r="G84" i="26"/>
  <c r="Q83" i="26"/>
  <c r="J83" i="26"/>
  <c r="G83" i="26"/>
  <c r="Q82" i="26"/>
  <c r="J82" i="26"/>
  <c r="G82" i="26"/>
  <c r="Q81" i="26"/>
  <c r="J81" i="26"/>
  <c r="G81" i="26"/>
  <c r="Q79" i="26"/>
  <c r="J79" i="26"/>
  <c r="G79" i="26"/>
  <c r="Q78" i="26"/>
  <c r="J78" i="26"/>
  <c r="G78" i="26"/>
  <c r="Q77" i="26"/>
  <c r="J77" i="26"/>
  <c r="G77" i="26"/>
  <c r="Q76" i="26"/>
  <c r="J76" i="26"/>
  <c r="G76" i="26"/>
  <c r="Q75" i="26"/>
  <c r="J75" i="26"/>
  <c r="G75" i="26"/>
  <c r="Q73" i="26"/>
  <c r="J73" i="26"/>
  <c r="G73" i="26"/>
  <c r="Q72" i="26"/>
  <c r="J72" i="26"/>
  <c r="G72" i="26"/>
  <c r="Q71" i="26"/>
  <c r="J71" i="26"/>
  <c r="G71" i="26"/>
  <c r="Q70" i="26"/>
  <c r="J70" i="26"/>
  <c r="G70" i="26"/>
  <c r="Q69" i="26"/>
  <c r="J69" i="26"/>
  <c r="G69" i="26"/>
  <c r="Q67" i="26"/>
  <c r="J67" i="26"/>
  <c r="G67" i="26"/>
  <c r="Q66" i="26"/>
  <c r="J66" i="26"/>
  <c r="G66" i="26"/>
  <c r="Q65" i="26"/>
  <c r="J65" i="26"/>
  <c r="G65" i="26"/>
  <c r="Q64" i="26"/>
  <c r="J64" i="26"/>
  <c r="G64" i="26"/>
  <c r="Q63" i="26"/>
  <c r="J63" i="26"/>
  <c r="G63" i="26"/>
  <c r="Q59" i="26"/>
  <c r="J59" i="26"/>
  <c r="G59" i="26"/>
  <c r="Q58" i="26"/>
  <c r="J58" i="26"/>
  <c r="G58" i="26"/>
  <c r="Q57" i="26"/>
  <c r="J57" i="26"/>
  <c r="G57" i="26"/>
  <c r="Q56" i="26"/>
  <c r="J56" i="26"/>
  <c r="G56" i="26"/>
  <c r="Q55" i="26"/>
  <c r="J55" i="26"/>
  <c r="G55" i="26"/>
  <c r="J47" i="26"/>
  <c r="G47" i="26"/>
  <c r="J46" i="26"/>
  <c r="G46" i="26"/>
  <c r="J45" i="26"/>
  <c r="G45" i="26"/>
  <c r="J44" i="26"/>
  <c r="G44" i="26"/>
  <c r="J43" i="26"/>
  <c r="G43" i="26"/>
  <c r="J35" i="26"/>
  <c r="G35" i="26"/>
  <c r="J34" i="26"/>
  <c r="G34" i="26"/>
  <c r="J33" i="26"/>
  <c r="G33" i="26"/>
  <c r="J32" i="26"/>
  <c r="G32" i="26"/>
  <c r="J31" i="26"/>
  <c r="G31" i="26"/>
  <c r="H17" i="26"/>
  <c r="F18" i="26"/>
  <c r="J16" i="26"/>
  <c r="H16" i="26"/>
  <c r="H11" i="26"/>
  <c r="J17" i="26" s="1"/>
  <c r="C3" i="26"/>
  <c r="C2" i="26"/>
  <c r="C1" i="26"/>
  <c r="F21" i="26" l="1"/>
  <c r="J102" i="26"/>
  <c r="H21" i="26" s="1"/>
  <c r="W9" i="22"/>
  <c r="J18" i="26"/>
  <c r="J20" i="26" s="1"/>
  <c r="H18" i="26"/>
  <c r="H20" i="26" s="1"/>
  <c r="F20" i="26"/>
  <c r="J21" i="26"/>
  <c r="AP9" i="22" l="1"/>
  <c r="F23" i="26"/>
  <c r="B9" i="22" s="1"/>
  <c r="J22" i="26"/>
  <c r="D9" i="22"/>
  <c r="H23" i="26"/>
  <c r="U9" i="22" s="1"/>
  <c r="J23" i="26" l="1"/>
  <c r="AN9" i="22" s="1"/>
  <c r="BA9" i="22"/>
  <c r="R40" i="22" l="1"/>
  <c r="F11" i="10" l="1"/>
  <c r="C3" i="10" l="1"/>
  <c r="C2" i="10"/>
  <c r="C1" i="10"/>
  <c r="BF38" i="22" l="1"/>
  <c r="BF37" i="22"/>
  <c r="BF36" i="22"/>
  <c r="BF35" i="22"/>
  <c r="BF34" i="22"/>
  <c r="BF33" i="22"/>
  <c r="BF32" i="22"/>
  <c r="BF31" i="22"/>
  <c r="BF30" i="22"/>
  <c r="BF29" i="22"/>
  <c r="BF28" i="22"/>
  <c r="BF27" i="22"/>
  <c r="BF26" i="22"/>
  <c r="BF25" i="22"/>
  <c r="BF24" i="22"/>
  <c r="BF23" i="22"/>
  <c r="BF22" i="22"/>
  <c r="BF21" i="22"/>
  <c r="BF20" i="22"/>
  <c r="BF19" i="22"/>
  <c r="BF18" i="22"/>
  <c r="BF17" i="22"/>
  <c r="BF16" i="22"/>
  <c r="BF15" i="22"/>
  <c r="BF14" i="22"/>
  <c r="BF13" i="22"/>
  <c r="BF12" i="22"/>
  <c r="BF11" i="22"/>
  <c r="BF10" i="22"/>
  <c r="J9" i="10" l="1"/>
  <c r="J11" i="10" s="1"/>
  <c r="H9" i="10"/>
  <c r="H11" i="10" s="1"/>
  <c r="L40" i="10" l="1"/>
  <c r="N40" i="10" s="1"/>
  <c r="H40" i="10"/>
  <c r="J40" i="10" s="1"/>
  <c r="G40" i="10"/>
  <c r="O40" i="10" l="1"/>
  <c r="Q40" i="10" s="1"/>
  <c r="BD38" i="22" l="1"/>
  <c r="AZ38" i="22"/>
  <c r="AZ37" i="22"/>
  <c r="BD36" i="22"/>
  <c r="AZ36" i="22"/>
  <c r="AZ35" i="22"/>
  <c r="BD34" i="22"/>
  <c r="AZ34" i="22"/>
  <c r="AZ33" i="22"/>
  <c r="BD32" i="22"/>
  <c r="AZ32" i="22"/>
  <c r="AZ31" i="22"/>
  <c r="BD30" i="22"/>
  <c r="AZ30" i="22"/>
  <c r="AZ29" i="22"/>
  <c r="BD28" i="22"/>
  <c r="AZ28" i="22"/>
  <c r="AZ27" i="22"/>
  <c r="BD26" i="22"/>
  <c r="AZ26" i="22"/>
  <c r="AZ25" i="22"/>
  <c r="BD24" i="22"/>
  <c r="AZ24" i="22"/>
  <c r="AZ23" i="22"/>
  <c r="BD22" i="22"/>
  <c r="AZ22" i="22"/>
  <c r="AZ21" i="22"/>
  <c r="BD20" i="22"/>
  <c r="AZ20" i="22"/>
  <c r="AZ19" i="22"/>
  <c r="BD18" i="22"/>
  <c r="AZ18" i="22"/>
  <c r="AZ17" i="22"/>
  <c r="BD16" i="22"/>
  <c r="AZ16" i="22"/>
  <c r="AZ15" i="22"/>
  <c r="BD14" i="22"/>
  <c r="AZ14" i="22"/>
  <c r="AZ13" i="22"/>
  <c r="BD12" i="22"/>
  <c r="AZ12" i="22"/>
  <c r="AZ11" i="22"/>
  <c r="BD10" i="22"/>
  <c r="AZ10" i="22"/>
  <c r="BE10" i="22" l="1"/>
  <c r="BE12" i="22"/>
  <c r="BE14" i="22"/>
  <c r="BE16" i="22"/>
  <c r="BE18" i="22"/>
  <c r="BE20" i="22"/>
  <c r="BE22" i="22"/>
  <c r="BE24" i="22"/>
  <c r="BE26" i="22"/>
  <c r="BE28" i="22"/>
  <c r="BE30" i="22"/>
  <c r="BE32" i="22"/>
  <c r="BE34" i="22"/>
  <c r="BE36" i="22"/>
  <c r="BE38" i="22"/>
  <c r="BD11" i="22"/>
  <c r="BE11" i="22" s="1"/>
  <c r="BD13" i="22"/>
  <c r="BE13" i="22" s="1"/>
  <c r="BD15" i="22"/>
  <c r="BE15" i="22" s="1"/>
  <c r="BD17" i="22"/>
  <c r="BE17" i="22" s="1"/>
  <c r="BD19" i="22"/>
  <c r="BE19" i="22" s="1"/>
  <c r="BD21" i="22"/>
  <c r="BE21" i="22" s="1"/>
  <c r="BD23" i="22"/>
  <c r="BE23" i="22" s="1"/>
  <c r="BD25" i="22"/>
  <c r="BE25" i="22" s="1"/>
  <c r="BD27" i="22"/>
  <c r="BE27" i="22" s="1"/>
  <c r="BD29" i="22"/>
  <c r="BE29" i="22" s="1"/>
  <c r="BD31" i="22"/>
  <c r="BE31" i="22" s="1"/>
  <c r="BD33" i="22"/>
  <c r="BE33" i="22" s="1"/>
  <c r="BD35" i="22"/>
  <c r="BE35" i="22" s="1"/>
  <c r="BD37" i="22"/>
  <c r="BE37" i="22" s="1"/>
  <c r="L52" i="10" l="1"/>
  <c r="L51" i="10"/>
  <c r="L50" i="10"/>
  <c r="L49" i="10"/>
  <c r="L48" i="10"/>
  <c r="L46" i="10"/>
  <c r="L45" i="10"/>
  <c r="L44" i="10"/>
  <c r="L43" i="10"/>
  <c r="L42" i="10"/>
  <c r="L39" i="10"/>
  <c r="L38" i="10"/>
  <c r="L37" i="10"/>
  <c r="L36" i="10"/>
  <c r="L33" i="10"/>
  <c r="L32" i="10"/>
  <c r="L31" i="10"/>
  <c r="L30" i="10"/>
  <c r="L29" i="10"/>
  <c r="L27" i="10"/>
  <c r="L26" i="10"/>
  <c r="L25" i="10"/>
  <c r="L24" i="10"/>
  <c r="L23" i="10"/>
  <c r="AG38" i="22" l="1"/>
  <c r="AG37" i="22"/>
  <c r="AG36" i="22"/>
  <c r="AG35" i="22"/>
  <c r="AG34" i="22"/>
  <c r="AG33" i="22"/>
  <c r="AG32" i="22"/>
  <c r="AG31" i="22"/>
  <c r="AG30" i="22"/>
  <c r="AG29" i="22"/>
  <c r="AG28" i="22"/>
  <c r="AG27" i="22"/>
  <c r="AG26" i="22"/>
  <c r="AG25" i="22"/>
  <c r="AG24" i="22"/>
  <c r="AG23" i="22"/>
  <c r="AG22" i="22"/>
  <c r="AG21" i="22"/>
  <c r="AG20" i="22"/>
  <c r="AG19" i="22"/>
  <c r="AG18" i="22"/>
  <c r="AG17" i="22"/>
  <c r="AG16" i="22"/>
  <c r="AG15" i="22"/>
  <c r="AG14" i="22"/>
  <c r="AG13" i="22"/>
  <c r="AG12" i="22"/>
  <c r="AG11" i="22"/>
  <c r="AG10" i="22"/>
  <c r="AL11" i="22" l="1"/>
  <c r="AL12" i="22"/>
  <c r="AL13" i="22"/>
  <c r="AL14" i="22"/>
  <c r="AL15" i="22"/>
  <c r="AL16" i="22"/>
  <c r="AL17" i="22"/>
  <c r="AL18" i="22"/>
  <c r="AL19" i="22"/>
  <c r="AL20" i="22"/>
  <c r="AL21" i="22"/>
  <c r="AL22" i="22"/>
  <c r="AL23" i="22"/>
  <c r="AL24" i="22"/>
  <c r="AL25" i="22"/>
  <c r="AL26" i="22"/>
  <c r="AL27" i="22"/>
  <c r="AL28" i="22"/>
  <c r="AL29" i="22"/>
  <c r="AL30" i="22"/>
  <c r="AL32" i="22"/>
  <c r="AL33" i="22"/>
  <c r="AL34" i="22"/>
  <c r="AL35" i="22"/>
  <c r="AL36" i="22"/>
  <c r="AL37" i="22"/>
  <c r="AL38" i="22"/>
  <c r="AL31" i="22"/>
  <c r="AL10" i="22"/>
  <c r="N38" i="22" l="1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33" i="10" l="1"/>
  <c r="N45" i="10"/>
  <c r="N36" i="10"/>
  <c r="N42" i="10"/>
  <c r="N37" i="10"/>
  <c r="N49" i="10"/>
  <c r="N32" i="10"/>
  <c r="N30" i="10"/>
  <c r="N29" i="10"/>
  <c r="N39" i="10"/>
  <c r="N51" i="10"/>
  <c r="N38" i="10"/>
  <c r="N46" i="10"/>
  <c r="N50" i="10"/>
  <c r="N25" i="10"/>
  <c r="N26" i="10"/>
  <c r="N43" i="10"/>
  <c r="N44" i="10"/>
  <c r="N23" i="10"/>
  <c r="N24" i="10"/>
  <c r="N48" i="10"/>
  <c r="N52" i="10"/>
  <c r="N27" i="10"/>
  <c r="N31" i="10"/>
  <c r="N54" i="10" l="1"/>
  <c r="G31" i="10"/>
  <c r="H31" i="10"/>
  <c r="G27" i="10"/>
  <c r="H27" i="10"/>
  <c r="G52" i="10"/>
  <c r="H52" i="10"/>
  <c r="G48" i="10"/>
  <c r="H48" i="10"/>
  <c r="G24" i="10"/>
  <c r="H24" i="10"/>
  <c r="O24" i="10" s="1"/>
  <c r="G23" i="10"/>
  <c r="H23" i="10"/>
  <c r="O23" i="10" s="1"/>
  <c r="G44" i="10"/>
  <c r="H44" i="10"/>
  <c r="G43" i="10"/>
  <c r="H43" i="10"/>
  <c r="G26" i="10"/>
  <c r="H26" i="10"/>
  <c r="G25" i="10"/>
  <c r="H25" i="10"/>
  <c r="G50" i="10"/>
  <c r="H50" i="10"/>
  <c r="G46" i="10"/>
  <c r="H46" i="10"/>
  <c r="G38" i="10"/>
  <c r="H38" i="10"/>
  <c r="G51" i="10"/>
  <c r="H51" i="10"/>
  <c r="G39" i="10"/>
  <c r="H39" i="10"/>
  <c r="G29" i="10"/>
  <c r="H29" i="10"/>
  <c r="G30" i="10"/>
  <c r="H30" i="10"/>
  <c r="G32" i="10"/>
  <c r="H32" i="10"/>
  <c r="G49" i="10"/>
  <c r="H49" i="10"/>
  <c r="G37" i="10"/>
  <c r="H37" i="10"/>
  <c r="G42" i="10"/>
  <c r="H42" i="10"/>
  <c r="G36" i="10"/>
  <c r="H36" i="10"/>
  <c r="G45" i="10"/>
  <c r="H45" i="10"/>
  <c r="G33" i="10"/>
  <c r="H33" i="10"/>
  <c r="G54" i="10" l="1"/>
  <c r="J33" i="10"/>
  <c r="O33" i="10"/>
  <c r="Q33" i="10" s="1"/>
  <c r="J45" i="10"/>
  <c r="O45" i="10"/>
  <c r="Q45" i="10" s="1"/>
  <c r="J36" i="10"/>
  <c r="O36" i="10"/>
  <c r="Q36" i="10" s="1"/>
  <c r="J42" i="10"/>
  <c r="O42" i="10"/>
  <c r="Q42" i="10" s="1"/>
  <c r="J37" i="10"/>
  <c r="O37" i="10"/>
  <c r="Q37" i="10" s="1"/>
  <c r="J49" i="10"/>
  <c r="O49" i="10"/>
  <c r="Q49" i="10" s="1"/>
  <c r="J32" i="10"/>
  <c r="O32" i="10"/>
  <c r="Q32" i="10" s="1"/>
  <c r="J30" i="10"/>
  <c r="O30" i="10"/>
  <c r="Q30" i="10" s="1"/>
  <c r="J29" i="10"/>
  <c r="O29" i="10"/>
  <c r="Q29" i="10" s="1"/>
  <c r="J39" i="10"/>
  <c r="O39" i="10"/>
  <c r="Q39" i="10" s="1"/>
  <c r="J51" i="10"/>
  <c r="O51" i="10"/>
  <c r="Q51" i="10" s="1"/>
  <c r="J38" i="10"/>
  <c r="O38" i="10"/>
  <c r="Q38" i="10" s="1"/>
  <c r="J46" i="10"/>
  <c r="O46" i="10"/>
  <c r="Q46" i="10" s="1"/>
  <c r="J50" i="10"/>
  <c r="O50" i="10"/>
  <c r="Q50" i="10" s="1"/>
  <c r="J25" i="10"/>
  <c r="O25" i="10"/>
  <c r="Q25" i="10" s="1"/>
  <c r="J26" i="10"/>
  <c r="O26" i="10"/>
  <c r="Q26" i="10" s="1"/>
  <c r="J43" i="10"/>
  <c r="O43" i="10"/>
  <c r="Q43" i="10" s="1"/>
  <c r="J44" i="10"/>
  <c r="O44" i="10"/>
  <c r="Q44" i="10" s="1"/>
  <c r="J23" i="10"/>
  <c r="Q23" i="10"/>
  <c r="J24" i="10"/>
  <c r="Q24" i="10"/>
  <c r="J48" i="10"/>
  <c r="O48" i="10"/>
  <c r="Q48" i="10" s="1"/>
  <c r="J52" i="10"/>
  <c r="O52" i="10"/>
  <c r="Q52" i="10" s="1"/>
  <c r="J27" i="10"/>
  <c r="O27" i="10"/>
  <c r="Q27" i="10" s="1"/>
  <c r="J31" i="10"/>
  <c r="O31" i="10"/>
  <c r="Q31" i="10" s="1"/>
  <c r="J54" i="10" l="1"/>
  <c r="Q54" i="10"/>
  <c r="H12" i="10" l="1"/>
  <c r="J12" i="10"/>
  <c r="F12" i="10" l="1"/>
  <c r="BB9" i="22"/>
  <c r="BC9" i="22" l="1"/>
  <c r="BH9" i="22"/>
  <c r="BH40" i="22" s="1"/>
  <c r="S38" i="22"/>
  <c r="S36" i="22"/>
  <c r="S34" i="22"/>
  <c r="S32" i="22"/>
  <c r="S30" i="22"/>
  <c r="S28" i="22"/>
  <c r="S26" i="22"/>
  <c r="S24" i="22"/>
  <c r="S22" i="22"/>
  <c r="S20" i="22"/>
  <c r="S18" i="22"/>
  <c r="S16" i="22"/>
  <c r="S14" i="22"/>
  <c r="S12" i="22"/>
  <c r="S10" i="22"/>
  <c r="S35" i="22"/>
  <c r="S31" i="22"/>
  <c r="S27" i="22"/>
  <c r="S23" i="22"/>
  <c r="S19" i="22"/>
  <c r="S15" i="22"/>
  <c r="S11" i="22"/>
  <c r="S37" i="22"/>
  <c r="S33" i="22"/>
  <c r="S29" i="22"/>
  <c r="S25" i="22"/>
  <c r="S21" i="22"/>
  <c r="S17" i="22"/>
  <c r="S13" i="22"/>
  <c r="F14" i="10" l="1"/>
  <c r="C9" i="22" s="1"/>
  <c r="BF9" i="22" l="1"/>
  <c r="BF40" i="22" s="1"/>
  <c r="BD9" i="22"/>
  <c r="N9" i="22"/>
  <c r="N40" i="22" l="1"/>
  <c r="S9" i="22"/>
  <c r="S40" i="22" s="1"/>
  <c r="H14" i="10"/>
  <c r="V9" i="22" l="1"/>
  <c r="AG9" i="22" s="1"/>
  <c r="J14" i="10"/>
  <c r="AO9" i="22" s="1"/>
  <c r="AZ9" i="22" s="1"/>
  <c r="AG40" i="22" l="1"/>
  <c r="AL9" i="22"/>
  <c r="AL40" i="22" s="1"/>
  <c r="AZ40" i="22"/>
  <c r="BE9" i="22"/>
  <c r="BE40" i="22" s="1"/>
</calcChain>
</file>

<file path=xl/sharedStrings.xml><?xml version="1.0" encoding="utf-8"?>
<sst xmlns="http://schemas.openxmlformats.org/spreadsheetml/2006/main" count="529" uniqueCount="287">
  <si>
    <t>FY 2011 Revenue</t>
  </si>
  <si>
    <t>Interstate Switched Access Rate Element</t>
  </si>
  <si>
    <t>Interstate Tariff Section</t>
  </si>
  <si>
    <t>USOC</t>
  </si>
  <si>
    <t>Most Recently Filed Interstate Switched Access Revenue Requirement</t>
  </si>
  <si>
    <t>Input</t>
  </si>
  <si>
    <t>** SIGNALING FOR TANDEM SWITCHING **</t>
  </si>
  <si>
    <t>** DIRECT-TRUNKED TRANSPORT  **</t>
  </si>
  <si>
    <t>** DEDICATED SIGNALING TRANSPORT **</t>
  </si>
  <si>
    <t>** ENTRANCE FACILITIES **</t>
  </si>
  <si>
    <t>** BILLING NAME AND ADDRESS **</t>
  </si>
  <si>
    <t>Intrastate Tariff Section</t>
  </si>
  <si>
    <t>** TERMINATING TANDEM-SWITCHED TRANSPORT ACCESS SERVICE **</t>
  </si>
  <si>
    <t>Terminating Tandem Switching</t>
  </si>
  <si>
    <t>Originating and Terminating Entrance Facilities</t>
  </si>
  <si>
    <t>Terminating Tandem-Switched Common Transport</t>
  </si>
  <si>
    <t>Originating and Terminating Tandem-Switched Dedicated Transport</t>
  </si>
  <si>
    <t xml:space="preserve">Originating and Terminating Direct-Trunked Transport </t>
  </si>
  <si>
    <t>** ORIGINATING AND TERMINATING DEDICATED TRANSPORT ACCESS SERVICE **</t>
  </si>
  <si>
    <t>Total</t>
  </si>
  <si>
    <t>Total FY 2011 Actual Revenue for Transitional Intrastate Access Service Rate Elements</t>
  </si>
  <si>
    <t>Filing Date:</t>
  </si>
  <si>
    <t xml:space="preserve">Filing Entity: </t>
  </si>
  <si>
    <t>COSA:</t>
  </si>
  <si>
    <t>Transmittal Number:</t>
  </si>
  <si>
    <t>Total Expense</t>
  </si>
  <si>
    <t>Expense Category</t>
  </si>
  <si>
    <t>Total Eligible Recovery</t>
  </si>
  <si>
    <t>COSA</t>
  </si>
  <si>
    <t>FY 2011 Expense</t>
  </si>
  <si>
    <t>TRS Increment</t>
  </si>
  <si>
    <t>Regulatory-Fees Increment</t>
  </si>
  <si>
    <t>NANPA Increment</t>
  </si>
  <si>
    <t>Input (Note 1)</t>
  </si>
  <si>
    <t>Unit of Demand (e.g., MOU or DS1)</t>
  </si>
  <si>
    <t>Common Transport</t>
  </si>
  <si>
    <t xml:space="preserve">Tandem Switching </t>
  </si>
  <si>
    <t>End Office Switching</t>
  </si>
  <si>
    <t>TY Baseline Adjustment Factor (BAF)</t>
  </si>
  <si>
    <t>Total Expected Maximum Interstate Revenue</t>
  </si>
  <si>
    <t>Interstate Eligible Recovery</t>
  </si>
  <si>
    <t>Total Expected Maximum Transitional Intrastate Access Service Revenue</t>
  </si>
  <si>
    <t>Total Intrastate Eligible Recovery</t>
  </si>
  <si>
    <t>Reciprocal Compensation Eligible Recovery Revenue</t>
  </si>
  <si>
    <t>Reciprocal Compensation Eligible Recovery Expense</t>
  </si>
  <si>
    <t>Net Reciprocal Compensation Eligible Recovery</t>
  </si>
  <si>
    <t>----</t>
  </si>
  <si>
    <t>Input (Note 4)</t>
  </si>
  <si>
    <t xml:space="preserve">Total </t>
  </si>
  <si>
    <t>Double Recovery Adjustment</t>
  </si>
  <si>
    <t xml:space="preserve">Filing Date:  </t>
  </si>
  <si>
    <t>Filing Date (Note 1):</t>
  </si>
  <si>
    <t xml:space="preserve">Note 1:  Enter the filing date, filing entity, and transmittal number in column C, rows 1, 2, and 3, respectively.  This information then will be reflected in </t>
  </si>
  <si>
    <t>COSA (Note 1):</t>
  </si>
  <si>
    <t>Note 2:  Enter one rate element per line under the relevant category.  Insert rows as necessary.</t>
  </si>
  <si>
    <t>Input (Note 2)</t>
  </si>
  <si>
    <t xml:space="preserve">Input </t>
  </si>
  <si>
    <t xml:space="preserve">Interstate True-up Adjustment </t>
  </si>
  <si>
    <t xml:space="preserve">Intrastate True-up Adjustment </t>
  </si>
  <si>
    <t>Base Period Revenue Adjustment Due to Unfreezing Category Relationships</t>
  </si>
  <si>
    <t xml:space="preserve">Interstate Eligible Recovery Summary </t>
  </si>
  <si>
    <t>Adjustment Due to Unfreezing Category Relationships</t>
  </si>
  <si>
    <t>Revenue Requirement Net of Category Relationships Adjustment</t>
  </si>
  <si>
    <t>BAF X  Revenue Requirement Net of Category Relationships Adjustment</t>
  </si>
  <si>
    <t>E*F</t>
  </si>
  <si>
    <t>H*I</t>
  </si>
  <si>
    <t>Intrastate Rate and Eligible Recovery Calculations</t>
  </si>
  <si>
    <t>Transport &amp; Termination</t>
  </si>
  <si>
    <t>Sum of Columns B to M</t>
  </si>
  <si>
    <t>0/0/0000</t>
  </si>
  <si>
    <t>Interstate Eligible Recovery (After True-Up)</t>
  </si>
  <si>
    <t>Intrastate Eligible Recovery (After True-Up)</t>
  </si>
  <si>
    <t>Input (Note 3)</t>
  </si>
  <si>
    <t>Initial Tariff Year of Base Period Revenue Adjustment Due to Unfreezing Category Relationships</t>
  </si>
  <si>
    <t>Drop-Down List</t>
  </si>
  <si>
    <t>H9-H10</t>
  </si>
  <si>
    <t>F16</t>
  </si>
  <si>
    <t>H16-H17</t>
  </si>
  <si>
    <t>J16-J17</t>
  </si>
  <si>
    <t>F20-F21+F22</t>
  </si>
  <si>
    <t>J20-J21+J22</t>
  </si>
  <si>
    <t>Input  (Note 6)</t>
  </si>
  <si>
    <t>Input (Notes 7, 8)</t>
  </si>
  <si>
    <t xml:space="preserve">Note 3:  Input data for tariff years other than the current tariff year should be the same as the data reflected on the RoR ILEC Interstate Rates worksheet submitted </t>
  </si>
  <si>
    <t xml:space="preserve">as part of the immediately prior annual filing.  </t>
  </si>
  <si>
    <t>Input (Notes 5, 6)</t>
  </si>
  <si>
    <t>demand.</t>
  </si>
  <si>
    <t xml:space="preserve">submitted as part of the immediately prior annual filing.  </t>
  </si>
  <si>
    <t xml:space="preserve">Note 2:  Input data for tariff years other than the current tariff year should be the same as the data reflected on the RoR ILEC Interstate Rates worksheet submitted </t>
  </si>
  <si>
    <t xml:space="preserve">eligible recovery (calculated before the true-up and by retaining the negative number) in this year.  </t>
  </si>
  <si>
    <t>year being trued up.</t>
  </si>
  <si>
    <t xml:space="preserve">revenue that is not offset by eligible recovery (calculated before the true-up) in the true-up tariff year, and is otherwise overrecovery of eligible recovery in the tariff </t>
  </si>
  <si>
    <t xml:space="preserve">Note 3:  Enter an adjustment to eligible recovery to prevent double recovery as a negative number in this column. </t>
  </si>
  <si>
    <t xml:space="preserve">Note 4:  Unrecoverable true-up revenue is the true-up revenue that is otherwise not recoverable in the true-up tariff year because the carrier has negative </t>
  </si>
  <si>
    <t xml:space="preserve">Note 5:  The otherwise unrecoverable true-up revenue is treated as eligible recovery in the true-up tariff year.  </t>
  </si>
  <si>
    <t>Note 6:  Refund to the administrator by August 1 following the date of the annual access tariff filing the sum of the amounts in this column.  This sum is the true-up revenue</t>
  </si>
  <si>
    <t>Total Eligible Recovery After True-Up Excluding Unrecoverable True-Up Revenue (Note 4)</t>
  </si>
  <si>
    <t>Total Eligible Recovery After True-Up Including Otherwise Unrecoverable True-Up Revenue (Note 5)</t>
  </si>
  <si>
    <t>BAF X Total FY 2011 Actual Revenue for Transitional Intrastate Access Service Rate Elements</t>
  </si>
  <si>
    <t>F18*F19</t>
  </si>
  <si>
    <t>H18*H19</t>
  </si>
  <si>
    <t>J18*J19</t>
  </si>
  <si>
    <t>Intrastate Eligible Recovery Summary</t>
  </si>
  <si>
    <t>F9*F10</t>
  </si>
  <si>
    <t>H9*H10</t>
  </si>
  <si>
    <t>J9*J10</t>
  </si>
  <si>
    <t>F11-F12+F13</t>
  </si>
  <si>
    <t>H11-H12+H13</t>
  </si>
  <si>
    <t>J11-J12+J13</t>
  </si>
  <si>
    <t>Net Reciprocal Compensation Eligible Recovery Summary</t>
  </si>
  <si>
    <t>Note 3:  Rates are the default transition rates set pursuant to the Commission’s rules.</t>
  </si>
  <si>
    <t xml:space="preserve">H11 </t>
  </si>
  <si>
    <t>F9</t>
  </si>
  <si>
    <t>H11</t>
  </si>
  <si>
    <t>F16-F17</t>
  </si>
  <si>
    <t>Reciprocal Compensation Eligible Recovery Revenue Calculations</t>
  </si>
  <si>
    <t>TY 2022-2023 Interstate Rate and Eligible Recovery Calculations</t>
  </si>
  <si>
    <t xml:space="preserve">TY 2022-2023 Expected Units </t>
  </si>
  <si>
    <t>TY 2022-2023 Total  Expected Maximum Revenue</t>
  </si>
  <si>
    <t>F-K</t>
  </si>
  <si>
    <t>O*P</t>
  </si>
  <si>
    <t>TY 2022-2023</t>
  </si>
  <si>
    <t>.95*^11</t>
  </si>
  <si>
    <t>per query</t>
  </si>
  <si>
    <t>Note 4:  Enter one rate element per line under the relevant category.  Insert rows as necessary.</t>
  </si>
  <si>
    <t>Note 5:  Rates are the default transition rates set pursuant to the Commission’s rules.</t>
  </si>
  <si>
    <t>TY 2022-2023 Expected Intrastate Units</t>
  </si>
  <si>
    <t>TY 2022-2023 Expected Maximum Intrastate Revenue</t>
  </si>
  <si>
    <t xml:space="preserve">Note 1:  Input data for tariff years other than the current tariff year should be the same as the data reflected on the RoR ILEC Intrastate Rates worksheet </t>
  </si>
  <si>
    <t>E</t>
  </si>
  <si>
    <t xml:space="preserve">E*L or G54-M54 </t>
  </si>
  <si>
    <t>H</t>
  </si>
  <si>
    <t>Note 4:  True-up calculated on a rate element by rate element basis requires input data in column K, but none in cell M54.</t>
  </si>
  <si>
    <t>Note 5:  True-up calculated on an overall revenue basis requires input data in cell M54, but none in column K.</t>
  </si>
  <si>
    <t>Note 6:  Maximum revenue entered in cell M54 must be based on default transition rates set pursuant to the Commission’s rules and actual realized</t>
  </si>
  <si>
    <t>G54</t>
  </si>
  <si>
    <t>J54</t>
  </si>
  <si>
    <t>Q54</t>
  </si>
  <si>
    <t>** TOLL FREE DATABASE QUERY  **</t>
  </si>
  <si>
    <t>Toll Free Database Access Service Queries - Basic</t>
  </si>
  <si>
    <t>Toll Free Database Access Service Queries - Vertical Feature</t>
  </si>
  <si>
    <t>** LINE INFORMATION DATABASE **</t>
  </si>
  <si>
    <t>E*L or G102 - M102</t>
  </si>
  <si>
    <t>Note 6:  True-up calculated on a rate element by rate element basis requires input data in column K, but none in cell M102.</t>
  </si>
  <si>
    <t>Note 7:  True-up calculated on an overall revenue basis requires input data in cell M102, but none in column K.</t>
  </si>
  <si>
    <t>Note 8:  Maximum revenue entered in cell M102 must be based on default transition rates set pursuant to the Commission’s rules and actual realized</t>
  </si>
  <si>
    <t>G102</t>
  </si>
  <si>
    <t>J102</t>
  </si>
  <si>
    <t>Q102</t>
  </si>
  <si>
    <t>N102</t>
  </si>
  <si>
    <t>N54</t>
  </si>
  <si>
    <t>TY 2022-2023 Rec. Comp. Eligible Recovery Revenue</t>
  </si>
  <si>
    <t>.95^11*B</t>
  </si>
  <si>
    <t>TY 2022-2023 Rec. Comp. Eligible Recovery Expense</t>
  </si>
  <si>
    <t xml:space="preserve">TY 2022-2023 Eligible Recovery </t>
  </si>
  <si>
    <t>2022 True Up RoR ILEC, ARC True Up Summary, Column E</t>
  </si>
  <si>
    <t>2022 True Up RoR ILEC, SA CBOL ARC True Up Calc, X23 or HC CBOL ARC True Up Calc, X30, X31, ...</t>
  </si>
  <si>
    <t>ARC True-Up for TY 2020-2021</t>
  </si>
  <si>
    <t xml:space="preserve"> CBOL Imputed ARC True-Up for TY 2020-2021</t>
  </si>
  <si>
    <t>TRS Increment True-Up for TY 2020-2021</t>
  </si>
  <si>
    <t>Regulatory-Fees Increment True-Up for TY 2020-2021</t>
  </si>
  <si>
    <t>NANPA Increment True-Up for TY 2020-2021</t>
  </si>
  <si>
    <t>Interstate Revenue True-Up for TY 2020-2021</t>
  </si>
  <si>
    <t xml:space="preserve">Intrastate Revenue True-Up for TY 2020-2021 </t>
  </si>
  <si>
    <t xml:space="preserve">Total True-Up for TY 2020-2021 </t>
  </si>
  <si>
    <t>TY 2020-2021 Unrecoverable True-Up Revenue</t>
  </si>
  <si>
    <t>***ORIGINATING END OFFICE ACCESS SERVICE***</t>
  </si>
  <si>
    <t xml:space="preserve">Intrastate Switched Access Rate Elements for Transitional Intrastate Access Service Categories </t>
  </si>
  <si>
    <t xml:space="preserve">Revenue Category </t>
  </si>
  <si>
    <t>TY 2023-2024</t>
  </si>
  <si>
    <t>.95*^12</t>
  </si>
  <si>
    <t>TY 2023-2024 Interstate Rate and Eligible Recovery Calculations</t>
  </si>
  <si>
    <t xml:space="preserve">TY 2023-2024 Expected Units </t>
  </si>
  <si>
    <t>TY 2023-2024 Total  Expected Maximum Revenue</t>
  </si>
  <si>
    <t xml:space="preserve">TY 2023-2024 </t>
  </si>
  <si>
    <t>TY 2023-2024 Expected Intrastate Units</t>
  </si>
  <si>
    <t>TY 2023-2024 Expected Maximum Intrastate Revenue</t>
  </si>
  <si>
    <t>TY 2023-2024 Rec. Comp. Eligible Recovery Revenue</t>
  </si>
  <si>
    <t>.95^12*B</t>
  </si>
  <si>
    <t>TY 2023-2024 Rec. Comp. Eligible Recovery Expense</t>
  </si>
  <si>
    <t>Reciprocal Compensation Eligible Recovery Expense Calculations</t>
  </si>
  <si>
    <t xml:space="preserve">TY 2023-2024 Eligible Recovery </t>
  </si>
  <si>
    <t>ARC True-Up for TY 2021-2022</t>
  </si>
  <si>
    <t xml:space="preserve"> CBOL Imputed ARC True-Up for TY 2021-2022</t>
  </si>
  <si>
    <t>TRS Increment True-Up for TY 2021-2022</t>
  </si>
  <si>
    <t>Regulatory-Fees Increment True-Up for TY 2021-2022</t>
  </si>
  <si>
    <t>NANPA Increment True-Up for TY 2021-2022</t>
  </si>
  <si>
    <t>Interstate Revenue True-Up for TY 2021-2022</t>
  </si>
  <si>
    <t xml:space="preserve">Intrastate Revenue True-Up for TY 2021-2022 </t>
  </si>
  <si>
    <t xml:space="preserve">Total True-Up for TY 2021-2022 </t>
  </si>
  <si>
    <t>TY 2021-2022 Unrecoverable True-Up Revenue</t>
  </si>
  <si>
    <t>2023 True Up RoR ILEC, ARC True Up Summary, Column E</t>
  </si>
  <si>
    <t>2023 True Up RoR ILEC, SA CBOL ARC True Up Calc, X23 or HC CBOL ARC True Up Calc, X30, X31, ...</t>
  </si>
  <si>
    <t xml:space="preserve">TY 2020-2021 Eligible Recovery Refund </t>
  </si>
  <si>
    <t>H20-H21+H22</t>
  </si>
  <si>
    <t>TY 2024-2025</t>
  </si>
  <si>
    <t xml:space="preserve">Note 1:  Enter the COSA in column C, row 4.  This COSA then will be reflected in the 2024 RoR ILEC Intrastate Rates, 2024 RoR ILEC Rec. Comp. Rates, and </t>
  </si>
  <si>
    <t xml:space="preserve"> 2024 8YY Intrastate Rates worksheets.</t>
  </si>
  <si>
    <t xml:space="preserve">Revenue requirement data are 2023 data for carriers that unfreeze their category relationships effective TY 2024-2025.  </t>
  </si>
  <si>
    <t xml:space="preserve">Note 2:  Revenue requirement data are 2018 or 2019 data for carriers that unfroze their category relationships effective TY 2019-2020 or TY 2020-2021, respectively.  </t>
  </si>
  <si>
    <t>.95*^13</t>
  </si>
  <si>
    <t>TY 2024-2025 Interstate Rate and Eligible Recovery Calculations</t>
  </si>
  <si>
    <t>7/1/2022 Rate (Note 5)</t>
  </si>
  <si>
    <t xml:space="preserve">7/1/2023 Rate </t>
  </si>
  <si>
    <t xml:space="preserve">TY 2022-2023 Actual Realized Units </t>
  </si>
  <si>
    <t>TY 2022-2023 Expected Units Less Actual Realized Units</t>
  </si>
  <si>
    <t>TY 2022-2023 Maximum Revenue</t>
  </si>
  <si>
    <t>TY 2022-2023 True-Up Revenue</t>
  </si>
  <si>
    <t xml:space="preserve">7/1/2024 Proposed Rate </t>
  </si>
  <si>
    <t xml:space="preserve">TY 2024-2025 Expected Units </t>
  </si>
  <si>
    <t>TY 2024-2025 Total  Expected Maximum Revenue</t>
  </si>
  <si>
    <t>** TOLL FREE ORIGINATING LOCAL SWITCHING **</t>
  </si>
  <si>
    <t xml:space="preserve">E or .001 or .0002 </t>
  </si>
  <si>
    <t>** TOLL FREE ORIGINATING INFORMATION **</t>
  </si>
  <si>
    <t>** ORIGINATING LOCAL SWITCHING EXCLUDING TOLL FREE ORIGINATING **</t>
  </si>
  <si>
    <t>** ORIGINATING INFORMATION EXCLUDING TOLL FREE ORIGINATING **</t>
  </si>
  <si>
    <t>** TANDEM-SWITCHED TRANSPORT AND TANDEM EXCLUDING TOLL FREE ORIGINATING  **</t>
  </si>
  <si>
    <t>** TOLL FREE ORIGINATING JOINT TANDEM SWITCHED TRANPORT  **</t>
  </si>
  <si>
    <t xml:space="preserve">TY 2024-2025 </t>
  </si>
  <si>
    <t>7/1/2022 Intrastate Rate (Note 3)</t>
  </si>
  <si>
    <t>7/1/2023 Intrastate Rate</t>
  </si>
  <si>
    <t xml:space="preserve">TY 2022-2023 Actual Realized Intrastate Units </t>
  </si>
  <si>
    <t>TY 2022-2023 Expected Intrastate Units Less Actual Realized Intrastate Units</t>
  </si>
  <si>
    <t>TY 2022-2023 Maximum Intrastate Revenue</t>
  </si>
  <si>
    <t>TY 2022-2023 True-Up Intrastate Revenue</t>
  </si>
  <si>
    <t>7/1/2024 Proposed Intrastate Rate</t>
  </si>
  <si>
    <t>TY 2024-2025 Expected Intrastate Units</t>
  </si>
  <si>
    <t>TY 2024-2025 Expected Maximum Intrastate Revenue</t>
  </si>
  <si>
    <t>TY 2024-2025 Rec. Comp. Eligible Recovery Revenue</t>
  </si>
  <si>
    <t>.95^13*B</t>
  </si>
  <si>
    <t>TY 2024-2025 Rec. Comp. Eligible Recovery Expense</t>
  </si>
  <si>
    <t>E9-E10</t>
  </si>
  <si>
    <t>G9-G10</t>
  </si>
  <si>
    <t>C9-C10</t>
  </si>
  <si>
    <t>C21</t>
  </si>
  <si>
    <t>D21</t>
  </si>
  <si>
    <t>E21</t>
  </si>
  <si>
    <t>C27</t>
  </si>
  <si>
    <t>D27</t>
  </si>
  <si>
    <t>E27</t>
  </si>
  <si>
    <t xml:space="preserve">TY 2024-2025 Eligible Recovery </t>
  </si>
  <si>
    <t>2024 RoR ILEC Interstate Rates, cell F23</t>
  </si>
  <si>
    <t>2024 RoR ILEC Interstate Rates, cell F22</t>
  </si>
  <si>
    <t>2024 RoR ILEC Intrastate Rates, cell F13</t>
  </si>
  <si>
    <t>2024 RoR ILEC Interstate Rates, cell H23</t>
  </si>
  <si>
    <t>2024 RoR ILEC Intrastate Rates, cell H14</t>
  </si>
  <si>
    <t>2024 RoR ILEC Interstate Rates, cell H22</t>
  </si>
  <si>
    <t>2024 RoR ILEC Intrastate Rates, cell H13</t>
  </si>
  <si>
    <t>2024 RoR ILEC Interstate Rates, cell J23</t>
  </si>
  <si>
    <t>2024 RoR ILEC Intrastate Rates, cell J14</t>
  </si>
  <si>
    <t>2024 True Up RoR ILEC, ARC True Up Summary, Column E</t>
  </si>
  <si>
    <t>2024 RoR ILEC Intrastate Rates, cell J13</t>
  </si>
  <si>
    <t>2024 RoR ILEC Intrastate Rates, cell F14</t>
  </si>
  <si>
    <t xml:space="preserve">Net Rec. Comp. Eligible Recovery </t>
  </si>
  <si>
    <t>H+I+J+K+L+O+P</t>
  </si>
  <si>
    <t>N+R</t>
  </si>
  <si>
    <t>2024 RoR ILEC Rec. Comp. Rates, cell E11</t>
  </si>
  <si>
    <t>2024 RoR ILEC Rec. Comp. Rates, cell C11</t>
  </si>
  <si>
    <t>Sum of Columns U to AF</t>
  </si>
  <si>
    <t>AA+AB+AC+AD+AE+AH+AI</t>
  </si>
  <si>
    <t>AG+AK</t>
  </si>
  <si>
    <t xml:space="preserve">TY 2021-2022 Eligible Recovery Refund </t>
  </si>
  <si>
    <t>2024 RoR ILEC Rec. Comp. Rates, cell G11</t>
  </si>
  <si>
    <t>ARC True-Up for TY 2022-2023</t>
  </si>
  <si>
    <t xml:space="preserve"> CBOL Imputed ARC True-Up for TY 2022-2023</t>
  </si>
  <si>
    <t>2024 True Up RoR ILEC, SA CBOL ARC True Up Calc, X23 or HC CBOL ARC True Up Calc, X30, X31, ...</t>
  </si>
  <si>
    <t>TRS Increment True-Up for TY 2022-2023</t>
  </si>
  <si>
    <t>Regulatory-Fees Increment True-Up for TY 2022-2023</t>
  </si>
  <si>
    <t>NANPA Increment True-Up for TY 2022-2023</t>
  </si>
  <si>
    <t>Sum of Columns AN to AY</t>
  </si>
  <si>
    <t>Interstate Revenue True-Up for TY 2022-2023</t>
  </si>
  <si>
    <t>2024 RoR ILEC Interstate Rates, cell J22</t>
  </si>
  <si>
    <t xml:space="preserve">Intrastate Revenue True-Up for TY 2022-2023 </t>
  </si>
  <si>
    <t xml:space="preserve">Total True-Up for TY 2022-2023 </t>
  </si>
  <si>
    <t>AT+AU+AV+AW+AX+BA+BB</t>
  </si>
  <si>
    <t>TY 2022-2023 Unrecoverable True-Up Revenue</t>
  </si>
  <si>
    <t>BC-AZ-AY or 0</t>
  </si>
  <si>
    <t>AZ+BD</t>
  </si>
  <si>
    <t>TY 2022-2023 Eligible Recovery Refund (Note 6)</t>
  </si>
  <si>
    <t>MIN(|BC| or |SUM(AN to AY)|) or 0</t>
  </si>
  <si>
    <t>Total True-Up for TY 2022-2023 Excluding ARC True-Up and CBOL Imputed ARC True-Up for TY 2022-2023</t>
  </si>
  <si>
    <t>AV+AW+AX+BA+BB</t>
  </si>
  <si>
    <t>the 2024 RoR ILEC Interstate Rates, 2024 RoR ILEC Intrastate Rates, and 2024 RoR ILEC Rec. Comp. Rates worksheets.</t>
  </si>
  <si>
    <t>N/A</t>
  </si>
  <si>
    <t xml:space="preserve">H or .001  </t>
  </si>
  <si>
    <t>2018, 2019, or 2023 Switched Access Revenue Requirement Based on Frozen Category Relationships (LECs that unfreeze cat. rel. only)</t>
  </si>
  <si>
    <t>2018, 2019, or 2023 Switched Access Revenue Requirement Based on Unfrozen Category Relationships (LECs that unfreeze cat. rel.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</si>
</sst>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"/>
    <numFmt numFmtId="165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u/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438">
    <xf numFmtId="0" fontId="0" fillId="0" borderId="0" xfId="0"/>
    <xf numFmtId="0" fontId="4" fillId="0" borderId="0" xfId="4"/>
    <xf numFmtId="0" fontId="6" fillId="0" borderId="0" xfId="3"/>
    <xf numFmtId="3" fontId="5" fillId="0" borderId="0" xfId="4" applyNumberFormat="1" applyFont="1"/>
    <xf numFmtId="0" fontId="9" fillId="0" borderId="0" xfId="4" applyFont="1"/>
    <xf numFmtId="0" fontId="8" fillId="0" borderId="0" xfId="0" applyFont="1"/>
    <xf numFmtId="3" fontId="8" fillId="0" borderId="0" xfId="0" applyNumberFormat="1" applyFont="1"/>
    <xf numFmtId="3" fontId="8" fillId="0" borderId="0" xfId="0" quotePrefix="1" applyNumberFormat="1" applyFont="1" applyAlignment="1">
      <alignment horizontal="center"/>
    </xf>
    <xf numFmtId="0" fontId="5" fillId="0" borderId="0" xfId="4" applyFont="1"/>
    <xf numFmtId="165" fontId="5" fillId="0" borderId="0" xfId="4" applyNumberFormat="1" applyFont="1"/>
    <xf numFmtId="0" fontId="1" fillId="0" borderId="0" xfId="4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3" applyFont="1"/>
    <xf numFmtId="0" fontId="12" fillId="0" borderId="0" xfId="0" applyFont="1" applyAlignment="1">
      <alignment vertical="center"/>
    </xf>
    <xf numFmtId="3" fontId="8" fillId="0" borderId="8" xfId="2" applyNumberFormat="1" applyFont="1" applyFill="1" applyBorder="1"/>
    <xf numFmtId="3" fontId="8" fillId="0" borderId="20" xfId="2" applyNumberFormat="1" applyFont="1" applyFill="1" applyBorder="1"/>
    <xf numFmtId="3" fontId="8" fillId="0" borderId="34" xfId="2" applyNumberFormat="1" applyFont="1" applyFill="1" applyBorder="1"/>
    <xf numFmtId="3" fontId="8" fillId="0" borderId="47" xfId="2" applyNumberFormat="1" applyFont="1" applyFill="1" applyBorder="1"/>
    <xf numFmtId="3" fontId="8" fillId="0" borderId="57" xfId="2" applyNumberFormat="1" applyFont="1" applyFill="1" applyBorder="1"/>
    <xf numFmtId="3" fontId="8" fillId="0" borderId="1" xfId="2" applyNumberFormat="1" applyFont="1" applyFill="1" applyBorder="1"/>
    <xf numFmtId="3" fontId="8" fillId="0" borderId="6" xfId="2" applyNumberFormat="1" applyFont="1" applyFill="1" applyBorder="1"/>
    <xf numFmtId="3" fontId="8" fillId="0" borderId="31" xfId="2" applyNumberFormat="1" applyFont="1" applyFill="1" applyBorder="1"/>
    <xf numFmtId="3" fontId="8" fillId="0" borderId="46" xfId="2" applyNumberFormat="1" applyFont="1" applyFill="1" applyBorder="1"/>
    <xf numFmtId="3" fontId="8" fillId="0" borderId="24" xfId="2" applyNumberFormat="1" applyFont="1" applyFill="1" applyBorder="1"/>
    <xf numFmtId="3" fontId="5" fillId="0" borderId="28" xfId="2" applyNumberFormat="1" applyFont="1" applyFill="1" applyBorder="1"/>
    <xf numFmtId="3" fontId="5" fillId="0" borderId="8" xfId="2" applyNumberFormat="1" applyFont="1" applyFill="1" applyBorder="1"/>
    <xf numFmtId="3" fontId="5" fillId="0" borderId="20" xfId="2" applyNumberFormat="1" applyFont="1" applyFill="1" applyBorder="1"/>
    <xf numFmtId="3" fontId="5" fillId="0" borderId="1" xfId="2" applyNumberFormat="1" applyFont="1" applyFill="1" applyBorder="1"/>
    <xf numFmtId="3" fontId="5" fillId="0" borderId="29" xfId="2" applyNumberFormat="1" applyFont="1" applyFill="1" applyBorder="1"/>
    <xf numFmtId="3" fontId="5" fillId="0" borderId="31" xfId="2" applyNumberFormat="1" applyFont="1" applyFill="1" applyBorder="1"/>
    <xf numFmtId="3" fontId="5" fillId="0" borderId="6" xfId="2" applyNumberFormat="1" applyFont="1" applyFill="1" applyBorder="1"/>
    <xf numFmtId="3" fontId="8" fillId="0" borderId="19" xfId="2" applyNumberFormat="1" applyFont="1" applyFill="1" applyBorder="1"/>
    <xf numFmtId="3" fontId="8" fillId="0" borderId="5" xfId="2" applyNumberFormat="1" applyFont="1" applyFill="1" applyBorder="1"/>
    <xf numFmtId="3" fontId="5" fillId="0" borderId="22" xfId="2" applyNumberFormat="1" applyFont="1" applyFill="1" applyBorder="1"/>
    <xf numFmtId="0" fontId="15" fillId="0" borderId="0" xfId="4" applyFont="1"/>
    <xf numFmtId="0" fontId="14" fillId="0" borderId="0" xfId="0" applyFont="1" applyAlignment="1">
      <alignment vertical="center"/>
    </xf>
    <xf numFmtId="0" fontId="14" fillId="0" borderId="0" xfId="0" applyFont="1"/>
    <xf numFmtId="0" fontId="1" fillId="0" borderId="0" xfId="4" applyFont="1" applyAlignment="1">
      <alignment horizontal="center" wrapText="1"/>
    </xf>
    <xf numFmtId="0" fontId="7" fillId="0" borderId="0" xfId="4" applyFont="1" applyAlignment="1">
      <alignment horizontal="centerContinuous"/>
    </xf>
    <xf numFmtId="0" fontId="7" fillId="0" borderId="0" xfId="4" applyFont="1"/>
    <xf numFmtId="0" fontId="7" fillId="0" borderId="0" xfId="4" applyFont="1" applyAlignment="1">
      <alignment horizontal="center" wrapText="1"/>
    </xf>
    <xf numFmtId="3" fontId="3" fillId="0" borderId="0" xfId="4" applyNumberFormat="1" applyFont="1"/>
    <xf numFmtId="0" fontId="1" fillId="0" borderId="0" xfId="0" applyFont="1" applyAlignment="1">
      <alignment horizontal="center" wrapText="1"/>
    </xf>
    <xf numFmtId="3" fontId="5" fillId="0" borderId="79" xfId="1" applyNumberFormat="1" applyFont="1" applyFill="1" applyBorder="1"/>
    <xf numFmtId="3" fontId="8" fillId="0" borderId="66" xfId="2" applyNumberFormat="1" applyFont="1" applyFill="1" applyBorder="1"/>
    <xf numFmtId="3" fontId="3" fillId="0" borderId="53" xfId="0" applyNumberFormat="1" applyFont="1" applyBorder="1"/>
    <xf numFmtId="0" fontId="7" fillId="0" borderId="12" xfId="3" applyFont="1" applyBorder="1" applyAlignment="1">
      <alignment horizontal="center" wrapText="1"/>
    </xf>
    <xf numFmtId="0" fontId="7" fillId="0" borderId="3" xfId="3" applyFont="1" applyBorder="1" applyAlignment="1">
      <alignment horizontal="center" wrapText="1"/>
    </xf>
    <xf numFmtId="0" fontId="7" fillId="0" borderId="33" xfId="3" applyFont="1" applyBorder="1" applyAlignment="1">
      <alignment horizontal="center" wrapText="1"/>
    </xf>
    <xf numFmtId="0" fontId="7" fillId="0" borderId="3" xfId="3" applyFont="1" applyBorder="1" applyAlignment="1">
      <alignment horizontal="center"/>
    </xf>
    <xf numFmtId="0" fontId="7" fillId="0" borderId="35" xfId="3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23" xfId="3" applyFont="1" applyBorder="1" applyAlignment="1">
      <alignment horizontal="center" wrapText="1"/>
    </xf>
    <xf numFmtId="0" fontId="7" fillId="0" borderId="43" xfId="3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2" fontId="7" fillId="0" borderId="33" xfId="3" applyNumberFormat="1" applyFont="1" applyBorder="1" applyAlignment="1">
      <alignment horizontal="center" wrapText="1"/>
    </xf>
    <xf numFmtId="0" fontId="7" fillId="0" borderId="35" xfId="7" applyFont="1" applyBorder="1" applyAlignment="1">
      <alignment horizontal="center" wrapText="1"/>
    </xf>
    <xf numFmtId="2" fontId="7" fillId="0" borderId="3" xfId="3" applyNumberFormat="1" applyFont="1" applyBorder="1" applyAlignment="1">
      <alignment horizontal="center" wrapText="1"/>
    </xf>
    <xf numFmtId="0" fontId="5" fillId="0" borderId="80" xfId="3" applyFont="1" applyBorder="1"/>
    <xf numFmtId="3" fontId="5" fillId="0" borderId="8" xfId="3" applyNumberFormat="1" applyFont="1" applyBorder="1"/>
    <xf numFmtId="3" fontId="5" fillId="0" borderId="58" xfId="3" applyNumberFormat="1" applyFont="1" applyBorder="1"/>
    <xf numFmtId="3" fontId="8" fillId="0" borderId="58" xfId="0" applyNumberFormat="1" applyFont="1" applyBorder="1"/>
    <xf numFmtId="3" fontId="5" fillId="0" borderId="3" xfId="3" applyNumberFormat="1" applyFont="1" applyBorder="1"/>
    <xf numFmtId="3" fontId="8" fillId="0" borderId="3" xfId="0" applyNumberFormat="1" applyFont="1" applyBorder="1"/>
    <xf numFmtId="3" fontId="8" fillId="0" borderId="52" xfId="0" applyNumberFormat="1" applyFont="1" applyBorder="1"/>
    <xf numFmtId="3" fontId="8" fillId="0" borderId="80" xfId="0" applyNumberFormat="1" applyFont="1" applyBorder="1" applyAlignment="1">
      <alignment wrapText="1"/>
    </xf>
    <xf numFmtId="0" fontId="5" fillId="0" borderId="68" xfId="3" applyFont="1" applyBorder="1"/>
    <xf numFmtId="3" fontId="5" fillId="0" borderId="20" xfId="3" applyNumberFormat="1" applyFont="1" applyBorder="1"/>
    <xf numFmtId="3" fontId="5" fillId="0" borderId="1" xfId="3" applyNumberFormat="1" applyFont="1" applyBorder="1"/>
    <xf numFmtId="3" fontId="8" fillId="0" borderId="11" xfId="0" applyNumberFormat="1" applyFont="1" applyBorder="1"/>
    <xf numFmtId="3" fontId="8" fillId="0" borderId="79" xfId="0" applyNumberFormat="1" applyFont="1" applyBorder="1" applyAlignment="1">
      <alignment wrapText="1"/>
    </xf>
    <xf numFmtId="3" fontId="5" fillId="0" borderId="57" xfId="3" applyNumberFormat="1" applyFont="1" applyBorder="1"/>
    <xf numFmtId="0" fontId="5" fillId="0" borderId="37" xfId="3" applyFont="1" applyBorder="1"/>
    <xf numFmtId="3" fontId="5" fillId="0" borderId="6" xfId="3" applyNumberFormat="1" applyFont="1" applyBorder="1"/>
    <xf numFmtId="3" fontId="5" fillId="0" borderId="38" xfId="3" applyNumberFormat="1" applyFont="1" applyBorder="1"/>
    <xf numFmtId="3" fontId="8" fillId="0" borderId="30" xfId="0" applyNumberFormat="1" applyFont="1" applyBorder="1"/>
    <xf numFmtId="3" fontId="8" fillId="0" borderId="78" xfId="0" applyNumberFormat="1" applyFont="1" applyBorder="1" applyAlignment="1">
      <alignment wrapText="1"/>
    </xf>
    <xf numFmtId="3" fontId="5" fillId="0" borderId="24" xfId="3" applyNumberFormat="1" applyFont="1" applyBorder="1"/>
    <xf numFmtId="3" fontId="5" fillId="0" borderId="0" xfId="3" applyNumberFormat="1" applyFont="1"/>
    <xf numFmtId="3" fontId="5" fillId="0" borderId="48" xfId="3" applyNumberFormat="1" applyFont="1" applyBorder="1"/>
    <xf numFmtId="0" fontId="7" fillId="0" borderId="23" xfId="3" applyFont="1" applyBorder="1"/>
    <xf numFmtId="3" fontId="5" fillId="0" borderId="42" xfId="3" applyNumberFormat="1" applyFont="1" applyBorder="1"/>
    <xf numFmtId="3" fontId="5" fillId="0" borderId="15" xfId="3" applyNumberFormat="1" applyFont="1" applyBorder="1"/>
    <xf numFmtId="3" fontId="5" fillId="0" borderId="23" xfId="3" applyNumberFormat="1" applyFont="1" applyBorder="1"/>
    <xf numFmtId="0" fontId="1" fillId="0" borderId="12" xfId="0" applyFont="1" applyBorder="1"/>
    <xf numFmtId="0" fontId="5" fillId="0" borderId="2" xfId="3" applyFont="1" applyBorder="1"/>
    <xf numFmtId="0" fontId="5" fillId="0" borderId="16" xfId="3" applyFont="1" applyBorder="1"/>
    <xf numFmtId="0" fontId="1" fillId="0" borderId="13" xfId="0" applyFont="1" applyBorder="1"/>
    <xf numFmtId="0" fontId="5" fillId="0" borderId="17" xfId="3" applyFont="1" applyBorder="1"/>
    <xf numFmtId="0" fontId="1" fillId="0" borderId="14" xfId="0" applyFont="1" applyBorder="1"/>
    <xf numFmtId="0" fontId="5" fillId="0" borderId="4" xfId="3" applyFont="1" applyBorder="1"/>
    <xf numFmtId="0" fontId="5" fillId="0" borderId="18" xfId="3" applyFont="1" applyBorder="1"/>
    <xf numFmtId="0" fontId="7" fillId="0" borderId="23" xfId="3" applyFont="1" applyBorder="1" applyAlignment="1">
      <alignment horizontal="centerContinuous"/>
    </xf>
    <xf numFmtId="0" fontId="7" fillId="0" borderId="24" xfId="3" applyFont="1" applyBorder="1" applyAlignment="1">
      <alignment horizontal="centerContinuous"/>
    </xf>
    <xf numFmtId="0" fontId="7" fillId="0" borderId="61" xfId="3" applyFont="1" applyBorder="1" applyAlignment="1">
      <alignment horizontal="centerContinuous"/>
    </xf>
    <xf numFmtId="0" fontId="7" fillId="0" borderId="42" xfId="3" applyFont="1" applyBorder="1" applyAlignment="1">
      <alignment horizontal="centerContinuous"/>
    </xf>
    <xf numFmtId="0" fontId="7" fillId="0" borderId="15" xfId="3" applyFont="1" applyBorder="1" applyAlignment="1">
      <alignment horizontal="centerContinuous"/>
    </xf>
    <xf numFmtId="0" fontId="8" fillId="0" borderId="2" xfId="0" applyFont="1" applyBorder="1"/>
    <xf numFmtId="14" fontId="8" fillId="0" borderId="2" xfId="0" applyNumberFormat="1" applyFont="1" applyBorder="1" applyAlignment="1">
      <alignment horizontal="left"/>
    </xf>
    <xf numFmtId="0" fontId="0" fillId="0" borderId="16" xfId="0" applyBorder="1"/>
    <xf numFmtId="0" fontId="8" fillId="0" borderId="0" xfId="0" applyFont="1" applyAlignment="1">
      <alignment horizontal="left"/>
    </xf>
    <xf numFmtId="0" fontId="0" fillId="0" borderId="17" xfId="0" applyBorder="1"/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18" xfId="0" applyFont="1" applyBorder="1"/>
    <xf numFmtId="0" fontId="1" fillId="0" borderId="0" xfId="0" applyFont="1"/>
    <xf numFmtId="0" fontId="13" fillId="0" borderId="23" xfId="0" applyFont="1" applyBorder="1" applyAlignment="1">
      <alignment horizontal="centerContinuous"/>
    </xf>
    <xf numFmtId="0" fontId="0" fillId="0" borderId="24" xfId="0" applyBorder="1" applyAlignment="1">
      <alignment horizontal="centerContinuous" vertical="top"/>
    </xf>
    <xf numFmtId="0" fontId="0" fillId="0" borderId="15" xfId="0" applyBorder="1" applyAlignment="1">
      <alignment horizontal="centerContinuous" vertical="top"/>
    </xf>
    <xf numFmtId="0" fontId="0" fillId="0" borderId="13" xfId="0" applyBorder="1"/>
    <xf numFmtId="0" fontId="13" fillId="0" borderId="13" xfId="0" applyFont="1" applyBorder="1"/>
    <xf numFmtId="0" fontId="0" fillId="0" borderId="0" xfId="0" applyAlignment="1">
      <alignment vertical="top"/>
    </xf>
    <xf numFmtId="0" fontId="13" fillId="0" borderId="35" xfId="0" applyFont="1" applyBorder="1" applyAlignment="1">
      <alignment horizontal="center" vertical="top"/>
    </xf>
    <xf numFmtId="0" fontId="10" fillId="0" borderId="13" xfId="0" applyFont="1" applyBorder="1"/>
    <xf numFmtId="0" fontId="13" fillId="0" borderId="0" xfId="0" applyFont="1"/>
    <xf numFmtId="0" fontId="10" fillId="0" borderId="0" xfId="0" applyFont="1"/>
    <xf numFmtId="0" fontId="10" fillId="0" borderId="13" xfId="0" applyFont="1" applyBorder="1" applyAlignment="1">
      <alignment horizontal="center"/>
    </xf>
    <xf numFmtId="3" fontId="8" fillId="0" borderId="56" xfId="0" applyNumberFormat="1" applyFont="1" applyBorder="1"/>
    <xf numFmtId="0" fontId="10" fillId="0" borderId="0" xfId="0" applyFont="1" applyAlignment="1">
      <alignment horizontal="center"/>
    </xf>
    <xf numFmtId="3" fontId="8" fillId="0" borderId="33" xfId="0" applyNumberFormat="1" applyFont="1" applyBorder="1"/>
    <xf numFmtId="165" fontId="8" fillId="0" borderId="0" xfId="0" applyNumberFormat="1" applyFont="1"/>
    <xf numFmtId="0" fontId="13" fillId="0" borderId="14" xfId="0" applyFont="1" applyBorder="1"/>
    <xf numFmtId="0" fontId="0" fillId="0" borderId="4" xfId="0" applyBorder="1"/>
    <xf numFmtId="0" fontId="13" fillId="0" borderId="4" xfId="0" applyFont="1" applyBorder="1"/>
    <xf numFmtId="0" fontId="10" fillId="0" borderId="4" xfId="0" applyFont="1" applyBorder="1"/>
    <xf numFmtId="0" fontId="10" fillId="0" borderId="14" xfId="0" applyFont="1" applyBorder="1" applyAlignment="1">
      <alignment horizontal="center"/>
    </xf>
    <xf numFmtId="2" fontId="10" fillId="0" borderId="23" xfId="0" applyNumberFormat="1" applyFont="1" applyBorder="1" applyAlignment="1">
      <alignment horizontal="centerContinuous"/>
    </xf>
    <xf numFmtId="0" fontId="8" fillId="0" borderId="24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2" fontId="10" fillId="0" borderId="24" xfId="0" applyNumberFormat="1" applyFont="1" applyBorder="1" applyAlignment="1">
      <alignment horizontal="centerContinuous"/>
    </xf>
    <xf numFmtId="2" fontId="10" fillId="0" borderId="15" xfId="0" applyNumberFormat="1" applyFont="1" applyBorder="1" applyAlignment="1">
      <alignment horizontal="centerContinuous"/>
    </xf>
    <xf numFmtId="2" fontId="10" fillId="0" borderId="0" xfId="0" applyNumberFormat="1" applyFont="1"/>
    <xf numFmtId="0" fontId="10" fillId="0" borderId="49" xfId="0" applyFont="1" applyBorder="1" applyAlignment="1">
      <alignment horizontal="centerContinuous"/>
    </xf>
    <xf numFmtId="0" fontId="10" fillId="0" borderId="60" xfId="0" applyFont="1" applyBorder="1" applyAlignment="1">
      <alignment horizontal="centerContinuous" wrapText="1"/>
    </xf>
    <xf numFmtId="0" fontId="10" fillId="0" borderId="18" xfId="0" applyFont="1" applyBorder="1" applyAlignment="1">
      <alignment horizontal="centerContinuous"/>
    </xf>
    <xf numFmtId="3" fontId="1" fillId="0" borderId="59" xfId="0" applyNumberFormat="1" applyFont="1" applyBorder="1" applyAlignment="1">
      <alignment horizontal="center"/>
    </xf>
    <xf numFmtId="3" fontId="8" fillId="0" borderId="41" xfId="0" applyNumberFormat="1" applyFont="1" applyBorder="1"/>
    <xf numFmtId="3" fontId="1" fillId="0" borderId="50" xfId="0" applyNumberFormat="1" applyFont="1" applyBorder="1" applyAlignment="1">
      <alignment horizontal="center"/>
    </xf>
    <xf numFmtId="3" fontId="8" fillId="0" borderId="9" xfId="0" applyNumberFormat="1" applyFont="1" applyBorder="1"/>
    <xf numFmtId="3" fontId="1" fillId="0" borderId="21" xfId="0" applyNumberFormat="1" applyFont="1" applyBorder="1" applyAlignment="1">
      <alignment horizontal="center"/>
    </xf>
    <xf numFmtId="3" fontId="1" fillId="0" borderId="51" xfId="0" applyNumberFormat="1" applyFont="1" applyBorder="1" applyAlignment="1">
      <alignment horizontal="center"/>
    </xf>
    <xf numFmtId="3" fontId="8" fillId="0" borderId="62" xfId="0" applyNumberFormat="1" applyFont="1" applyBorder="1"/>
    <xf numFmtId="0" fontId="1" fillId="0" borderId="21" xfId="0" applyFont="1" applyBorder="1" applyAlignment="1">
      <alignment horizontal="center"/>
    </xf>
    <xf numFmtId="165" fontId="8" fillId="0" borderId="29" xfId="0" applyNumberFormat="1" applyFont="1" applyBorder="1"/>
    <xf numFmtId="0" fontId="1" fillId="0" borderId="51" xfId="0" applyFont="1" applyBorder="1" applyAlignment="1">
      <alignment horizontal="center"/>
    </xf>
    <xf numFmtId="165" fontId="8" fillId="0" borderId="11" xfId="0" applyNumberFormat="1" applyFont="1" applyBorder="1"/>
    <xf numFmtId="3" fontId="8" fillId="0" borderId="27" xfId="0" applyNumberFormat="1" applyFont="1" applyBorder="1"/>
    <xf numFmtId="3" fontId="8" fillId="0" borderId="25" xfId="0" applyNumberFormat="1" applyFont="1" applyBorder="1"/>
    <xf numFmtId="3" fontId="8" fillId="0" borderId="39" xfId="0" applyNumberFormat="1" applyFont="1" applyBorder="1"/>
    <xf numFmtId="3" fontId="8" fillId="0" borderId="26" xfId="0" applyNumberFormat="1" applyFont="1" applyBorder="1"/>
    <xf numFmtId="3" fontId="1" fillId="0" borderId="13" xfId="0" applyNumberFormat="1" applyFont="1" applyBorder="1" applyAlignment="1">
      <alignment horizontal="center"/>
    </xf>
    <xf numFmtId="3" fontId="8" fillId="0" borderId="31" xfId="0" applyNumberFormat="1" applyFont="1" applyBorder="1"/>
    <xf numFmtId="3" fontId="1" fillId="0" borderId="48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8" fillId="0" borderId="23" xfId="0" applyNumberFormat="1" applyFont="1" applyBorder="1"/>
    <xf numFmtId="3" fontId="1" fillId="0" borderId="49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0" fontId="10" fillId="0" borderId="2" xfId="0" applyFont="1" applyBorder="1"/>
    <xf numFmtId="0" fontId="7" fillId="0" borderId="12" xfId="0" applyFont="1" applyBorder="1" applyAlignment="1">
      <alignment horizontal="centerContinuous" wrapText="1"/>
    </xf>
    <xf numFmtId="0" fontId="7" fillId="0" borderId="2" xfId="0" applyFont="1" applyBorder="1" applyAlignment="1">
      <alignment horizontal="centerContinuous"/>
    </xf>
    <xf numFmtId="0" fontId="7" fillId="0" borderId="75" xfId="0" applyFont="1" applyBorder="1" applyAlignment="1">
      <alignment horizontal="centerContinuous"/>
    </xf>
    <xf numFmtId="0" fontId="7" fillId="0" borderId="24" xfId="0" applyFont="1" applyBorder="1" applyAlignment="1">
      <alignment horizontal="centerContinuous" wrapText="1"/>
    </xf>
    <xf numFmtId="2" fontId="7" fillId="0" borderId="52" xfId="0" applyNumberFormat="1" applyFont="1" applyBorder="1" applyAlignment="1">
      <alignment horizontal="centerContinuous" wrapText="1"/>
    </xf>
    <xf numFmtId="0" fontId="7" fillId="0" borderId="42" xfId="0" applyFont="1" applyBorder="1" applyAlignment="1">
      <alignment horizontal="centerContinuous"/>
    </xf>
    <xf numFmtId="0" fontId="7" fillId="0" borderId="2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" fillId="0" borderId="3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5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43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66" xfId="0" applyFont="1" applyBorder="1" applyAlignment="1">
      <alignment horizontal="center" wrapText="1"/>
    </xf>
    <xf numFmtId="3" fontId="7" fillId="0" borderId="8" xfId="0" applyNumberFormat="1" applyFont="1" applyBorder="1" applyAlignment="1">
      <alignment horizontal="center" wrapText="1"/>
    </xf>
    <xf numFmtId="3" fontId="7" fillId="0" borderId="64" xfId="0" applyNumberFormat="1" applyFont="1" applyBorder="1" applyAlignment="1">
      <alignment horizontal="center" wrapText="1"/>
    </xf>
    <xf numFmtId="3" fontId="7" fillId="0" borderId="44" xfId="0" applyNumberFormat="1" applyFont="1" applyBorder="1" applyAlignment="1">
      <alignment horizontal="center" wrapText="1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8" fillId="0" borderId="19" xfId="0" applyFont="1" applyBorder="1"/>
    <xf numFmtId="0" fontId="8" fillId="0" borderId="20" xfId="0" applyFont="1" applyBorder="1"/>
    <xf numFmtId="0" fontId="1" fillId="0" borderId="20" xfId="0" applyFont="1" applyBorder="1" applyAlignment="1">
      <alignment horizontal="center" wrapText="1"/>
    </xf>
    <xf numFmtId="0" fontId="8" fillId="0" borderId="11" xfId="0" applyFont="1" applyBorder="1"/>
    <xf numFmtId="0" fontId="5" fillId="0" borderId="40" xfId="0" applyFont="1" applyBorder="1"/>
    <xf numFmtId="3" fontId="5" fillId="0" borderId="34" xfId="0" applyNumberFormat="1" applyFont="1" applyBorder="1"/>
    <xf numFmtId="3" fontId="5" fillId="0" borderId="71" xfId="0" applyNumberFormat="1" applyFont="1" applyBorder="1"/>
    <xf numFmtId="3" fontId="5" fillId="0" borderId="47" xfId="0" applyNumberFormat="1" applyFont="1" applyBorder="1"/>
    <xf numFmtId="3" fontId="5" fillId="0" borderId="20" xfId="0" applyNumberFormat="1" applyFont="1" applyBorder="1"/>
    <xf numFmtId="0" fontId="5" fillId="0" borderId="20" xfId="0" applyFont="1" applyBorder="1"/>
    <xf numFmtId="3" fontId="5" fillId="0" borderId="11" xfId="0" applyNumberFormat="1" applyFont="1" applyBorder="1"/>
    <xf numFmtId="0" fontId="8" fillId="0" borderId="10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57" xfId="0" quotePrefix="1" applyFont="1" applyBorder="1" applyAlignment="1">
      <alignment horizontal="center"/>
    </xf>
    <xf numFmtId="3" fontId="5" fillId="0" borderId="1" xfId="0" quotePrefix="1" applyNumberFormat="1" applyFont="1" applyBorder="1" applyAlignment="1">
      <alignment horizontal="center"/>
    </xf>
    <xf numFmtId="3" fontId="5" fillId="0" borderId="55" xfId="0" applyNumberFormat="1" applyFont="1" applyBorder="1"/>
    <xf numFmtId="0" fontId="5" fillId="0" borderId="57" xfId="0" quotePrefix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3" fontId="5" fillId="0" borderId="45" xfId="0" applyNumberFormat="1" applyFont="1" applyBorder="1"/>
    <xf numFmtId="3" fontId="8" fillId="0" borderId="1" xfId="0" applyNumberFormat="1" applyFont="1" applyBorder="1"/>
    <xf numFmtId="3" fontId="5" fillId="0" borderId="1" xfId="0" applyNumberFormat="1" applyFont="1" applyBorder="1"/>
    <xf numFmtId="0" fontId="5" fillId="0" borderId="11" xfId="0" quotePrefix="1" applyFont="1" applyBorder="1" applyAlignment="1">
      <alignment horizontal="center"/>
    </xf>
    <xf numFmtId="3" fontId="5" fillId="0" borderId="55" xfId="0" quotePrefix="1" applyNumberFormat="1" applyFont="1" applyBorder="1" applyAlignment="1">
      <alignment horizontal="center"/>
    </xf>
    <xf numFmtId="3" fontId="5" fillId="0" borderId="57" xfId="0" quotePrefix="1" applyNumberFormat="1" applyFont="1" applyBorder="1" applyAlignment="1">
      <alignment horizontal="center"/>
    </xf>
    <xf numFmtId="3" fontId="5" fillId="0" borderId="53" xfId="0" applyNumberFormat="1" applyFont="1" applyBorder="1"/>
    <xf numFmtId="0" fontId="8" fillId="0" borderId="20" xfId="0" applyFont="1" applyBorder="1" applyAlignment="1">
      <alignment horizontal="left"/>
    </xf>
    <xf numFmtId="0" fontId="5" fillId="0" borderId="45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3" fontId="5" fillId="0" borderId="11" xfId="0" quotePrefix="1" applyNumberFormat="1" applyFont="1" applyBorder="1" applyAlignment="1">
      <alignment horizontal="center"/>
    </xf>
    <xf numFmtId="0" fontId="5" fillId="0" borderId="63" xfId="0" applyFont="1" applyBorder="1"/>
    <xf numFmtId="3" fontId="5" fillId="0" borderId="20" xfId="0" applyNumberFormat="1" applyFont="1" applyBorder="1" applyAlignment="1">
      <alignment horizontal="right"/>
    </xf>
    <xf numFmtId="3" fontId="5" fillId="0" borderId="63" xfId="0" applyNumberFormat="1" applyFont="1" applyBorder="1"/>
    <xf numFmtId="3" fontId="5" fillId="0" borderId="57" xfId="0" applyNumberFormat="1" applyFont="1" applyBorder="1"/>
    <xf numFmtId="3" fontId="5" fillId="0" borderId="22" xfId="0" applyNumberFormat="1" applyFont="1" applyBorder="1"/>
    <xf numFmtId="0" fontId="8" fillId="0" borderId="22" xfId="0" applyFont="1" applyBorder="1" applyAlignment="1">
      <alignment horizontal="left"/>
    </xf>
    <xf numFmtId="0" fontId="5" fillId="0" borderId="67" xfId="0" applyFont="1" applyBorder="1" applyAlignment="1">
      <alignment horizontal="center"/>
    </xf>
    <xf numFmtId="0" fontId="5" fillId="0" borderId="73" xfId="0" quotePrefix="1" applyFont="1" applyBorder="1" applyAlignment="1">
      <alignment horizontal="center"/>
    </xf>
    <xf numFmtId="3" fontId="5" fillId="0" borderId="22" xfId="0" quotePrefix="1" applyNumberFormat="1" applyFont="1" applyBorder="1" applyAlignment="1">
      <alignment horizontal="center"/>
    </xf>
    <xf numFmtId="3" fontId="5" fillId="0" borderId="65" xfId="0" applyNumberFormat="1" applyFont="1" applyBorder="1"/>
    <xf numFmtId="3" fontId="5" fillId="0" borderId="22" xfId="0" quotePrefix="1" applyNumberFormat="1" applyFont="1" applyBorder="1" applyAlignment="1">
      <alignment horizontal="right"/>
    </xf>
    <xf numFmtId="3" fontId="5" fillId="0" borderId="73" xfId="0" applyNumberFormat="1" applyFont="1" applyBorder="1"/>
    <xf numFmtId="0" fontId="1" fillId="0" borderId="1" xfId="0" applyFont="1" applyBorder="1" applyAlignment="1">
      <alignment horizontal="center" wrapText="1"/>
    </xf>
    <xf numFmtId="0" fontId="5" fillId="0" borderId="39" xfId="0" quotePrefix="1" applyFont="1" applyBorder="1" applyAlignment="1">
      <alignment horizontal="center"/>
    </xf>
    <xf numFmtId="3" fontId="5" fillId="0" borderId="70" xfId="0" quotePrefix="1" applyNumberFormat="1" applyFont="1" applyBorder="1" applyAlignment="1">
      <alignment horizontal="center"/>
    </xf>
    <xf numFmtId="0" fontId="5" fillId="0" borderId="39" xfId="0" quotePrefix="1" applyFont="1" applyBorder="1" applyAlignment="1">
      <alignment horizontal="right"/>
    </xf>
    <xf numFmtId="3" fontId="5" fillId="0" borderId="70" xfId="0" quotePrefix="1" applyNumberFormat="1" applyFont="1" applyBorder="1" applyAlignment="1">
      <alignment horizontal="right"/>
    </xf>
    <xf numFmtId="3" fontId="8" fillId="0" borderId="22" xfId="0" applyNumberFormat="1" applyFont="1" applyBorder="1"/>
    <xf numFmtId="0" fontId="5" fillId="0" borderId="22" xfId="0" applyFont="1" applyBorder="1"/>
    <xf numFmtId="3" fontId="5" fillId="0" borderId="67" xfId="0" applyNumberFormat="1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5" fillId="0" borderId="30" xfId="0" quotePrefix="1" applyFont="1" applyBorder="1" applyAlignment="1">
      <alignment horizontal="center"/>
    </xf>
    <xf numFmtId="0" fontId="5" fillId="0" borderId="38" xfId="0" quotePrefix="1" applyFont="1" applyBorder="1" applyAlignment="1">
      <alignment horizontal="center"/>
    </xf>
    <xf numFmtId="3" fontId="5" fillId="0" borderId="6" xfId="0" quotePrefix="1" applyNumberFormat="1" applyFont="1" applyBorder="1" applyAlignment="1">
      <alignment horizontal="center"/>
    </xf>
    <xf numFmtId="3" fontId="5" fillId="0" borderId="72" xfId="0" applyNumberFormat="1" applyFont="1" applyBorder="1"/>
    <xf numFmtId="0" fontId="5" fillId="0" borderId="46" xfId="0" quotePrefix="1" applyFont="1" applyBorder="1" applyAlignment="1">
      <alignment horizontal="center"/>
    </xf>
    <xf numFmtId="3" fontId="5" fillId="0" borderId="72" xfId="0" quotePrefix="1" applyNumberFormat="1" applyFont="1" applyBorder="1" applyAlignment="1">
      <alignment horizontal="center"/>
    </xf>
    <xf numFmtId="3" fontId="5" fillId="0" borderId="38" xfId="0" quotePrefix="1" applyNumberFormat="1" applyFont="1" applyBorder="1" applyAlignment="1">
      <alignment horizontal="center"/>
    </xf>
    <xf numFmtId="3" fontId="8" fillId="0" borderId="6" xfId="0" applyNumberFormat="1" applyFont="1" applyBorder="1"/>
    <xf numFmtId="3" fontId="5" fillId="0" borderId="6" xfId="0" applyNumberFormat="1" applyFont="1" applyBorder="1"/>
    <xf numFmtId="0" fontId="5" fillId="0" borderId="6" xfId="0" quotePrefix="1" applyFont="1" applyBorder="1" applyAlignment="1">
      <alignment horizontal="center"/>
    </xf>
    <xf numFmtId="3" fontId="5" fillId="0" borderId="30" xfId="0" quotePrefix="1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/>
    </xf>
    <xf numFmtId="3" fontId="5" fillId="0" borderId="55" xfId="0" quotePrefix="1" applyNumberFormat="1" applyFont="1" applyBorder="1" applyAlignment="1">
      <alignment horizontal="right"/>
    </xf>
    <xf numFmtId="3" fontId="5" fillId="0" borderId="1" xfId="0" quotePrefix="1" applyNumberFormat="1" applyFont="1" applyBorder="1"/>
    <xf numFmtId="3" fontId="5" fillId="0" borderId="29" xfId="0" quotePrefix="1" applyNumberFormat="1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5" fillId="0" borderId="29" xfId="0" applyNumberFormat="1" applyFont="1" applyBorder="1"/>
    <xf numFmtId="0" fontId="8" fillId="0" borderId="21" xfId="0" applyFont="1" applyBorder="1"/>
    <xf numFmtId="0" fontId="8" fillId="0" borderId="69" xfId="0" applyFont="1" applyBorder="1"/>
    <xf numFmtId="0" fontId="7" fillId="0" borderId="20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71" xfId="0" quotePrefix="1" applyNumberFormat="1" applyFont="1" applyBorder="1" applyAlignment="1">
      <alignment horizontal="right"/>
    </xf>
    <xf numFmtId="0" fontId="5" fillId="0" borderId="0" xfId="0" applyFont="1"/>
    <xf numFmtId="3" fontId="5" fillId="0" borderId="36" xfId="0" applyNumberFormat="1" applyFont="1" applyBorder="1"/>
    <xf numFmtId="3" fontId="5" fillId="0" borderId="51" xfId="0" applyNumberFormat="1" applyFont="1" applyBorder="1"/>
    <xf numFmtId="3" fontId="5" fillId="0" borderId="36" xfId="0" quotePrefix="1" applyNumberFormat="1" applyFont="1" applyBorder="1" applyAlignment="1">
      <alignment horizontal="center"/>
    </xf>
    <xf numFmtId="3" fontId="5" fillId="0" borderId="69" xfId="0" quotePrefix="1" applyNumberFormat="1" applyFont="1" applyBorder="1" applyAlignment="1">
      <alignment horizontal="center"/>
    </xf>
    <xf numFmtId="3" fontId="5" fillId="0" borderId="69" xfId="0" applyNumberFormat="1" applyFont="1" applyBorder="1"/>
    <xf numFmtId="0" fontId="5" fillId="0" borderId="36" xfId="0" quotePrefix="1" applyFont="1" applyBorder="1" applyAlignment="1">
      <alignment horizontal="right"/>
    </xf>
    <xf numFmtId="3" fontId="5" fillId="0" borderId="36" xfId="0" quotePrefix="1" applyNumberFormat="1" applyFont="1" applyBorder="1" applyAlignment="1">
      <alignment horizontal="right"/>
    </xf>
    <xf numFmtId="0" fontId="5" fillId="0" borderId="30" xfId="0" applyFont="1" applyBorder="1" applyAlignment="1">
      <alignment horizontal="center"/>
    </xf>
    <xf numFmtId="0" fontId="5" fillId="0" borderId="29" xfId="0" quotePrefix="1" applyFont="1" applyBorder="1" applyAlignment="1">
      <alignment horizontal="right"/>
    </xf>
    <xf numFmtId="3" fontId="5" fillId="0" borderId="29" xfId="0" quotePrefix="1" applyNumberFormat="1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5" fillId="0" borderId="41" xfId="0" applyFont="1" applyBorder="1"/>
    <xf numFmtId="3" fontId="5" fillId="0" borderId="28" xfId="0" applyNumberFormat="1" applyFont="1" applyBorder="1"/>
    <xf numFmtId="3" fontId="5" fillId="0" borderId="64" xfId="0" applyNumberFormat="1" applyFont="1" applyBorder="1"/>
    <xf numFmtId="3" fontId="5" fillId="0" borderId="44" xfId="0" applyNumberFormat="1" applyFont="1" applyBorder="1"/>
    <xf numFmtId="3" fontId="5" fillId="0" borderId="8" xfId="0" applyNumberFormat="1" applyFont="1" applyBorder="1"/>
    <xf numFmtId="0" fontId="5" fillId="0" borderId="28" xfId="0" applyFont="1" applyBorder="1"/>
    <xf numFmtId="3" fontId="5" fillId="0" borderId="9" xfId="0" applyNumberFormat="1" applyFont="1" applyBorder="1"/>
    <xf numFmtId="0" fontId="7" fillId="0" borderId="1" xfId="0" applyFont="1" applyBorder="1" applyAlignment="1">
      <alignment horizontal="left"/>
    </xf>
    <xf numFmtId="0" fontId="5" fillId="0" borderId="27" xfId="0" applyFont="1" applyBorder="1"/>
    <xf numFmtId="0" fontId="7" fillId="0" borderId="6" xfId="0" applyFont="1" applyBorder="1" applyAlignment="1">
      <alignment horizontal="left"/>
    </xf>
    <xf numFmtId="0" fontId="5" fillId="0" borderId="32" xfId="0" applyFont="1" applyBorder="1"/>
    <xf numFmtId="3" fontId="5" fillId="0" borderId="31" xfId="0" applyNumberFormat="1" applyFont="1" applyBorder="1"/>
    <xf numFmtId="3" fontId="5" fillId="0" borderId="46" xfId="0" applyNumberFormat="1" applyFont="1" applyBorder="1"/>
    <xf numFmtId="3" fontId="5" fillId="0" borderId="31" xfId="0" quotePrefix="1" applyNumberFormat="1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/>
    <xf numFmtId="0" fontId="7" fillId="0" borderId="6" xfId="0" applyFont="1" applyBorder="1"/>
    <xf numFmtId="3" fontId="5" fillId="0" borderId="31" xfId="0" quotePrefix="1" applyNumberFormat="1" applyFont="1" applyBorder="1" applyAlignment="1">
      <alignment horizontal="right"/>
    </xf>
    <xf numFmtId="0" fontId="7" fillId="0" borderId="8" xfId="0" applyFont="1" applyBorder="1" applyAlignment="1">
      <alignment horizontal="center" wrapText="1"/>
    </xf>
    <xf numFmtId="164" fontId="0" fillId="0" borderId="1" xfId="0" applyNumberFormat="1" applyBorder="1"/>
    <xf numFmtId="3" fontId="5" fillId="0" borderId="72" xfId="0" quotePrefix="1" applyNumberFormat="1" applyFont="1" applyBorder="1" applyAlignment="1">
      <alignment horizontal="right"/>
    </xf>
    <xf numFmtId="164" fontId="0" fillId="0" borderId="46" xfId="0" applyNumberFormat="1" applyBorder="1"/>
    <xf numFmtId="0" fontId="5" fillId="0" borderId="6" xfId="0" applyFont="1" applyBorder="1"/>
    <xf numFmtId="3" fontId="5" fillId="0" borderId="30" xfId="0" applyNumberFormat="1" applyFont="1" applyBorder="1"/>
    <xf numFmtId="3" fontId="8" fillId="0" borderId="34" xfId="0" applyNumberFormat="1" applyFont="1" applyBorder="1"/>
    <xf numFmtId="3" fontId="5" fillId="0" borderId="20" xfId="0" quotePrefix="1" applyNumberFormat="1" applyFont="1" applyBorder="1" applyAlignment="1">
      <alignment horizontal="center"/>
    </xf>
    <xf numFmtId="0" fontId="0" fillId="0" borderId="34" xfId="0" applyBorder="1"/>
    <xf numFmtId="3" fontId="5" fillId="0" borderId="34" xfId="0" quotePrefix="1" applyNumberFormat="1" applyFont="1" applyBorder="1" applyAlignment="1">
      <alignment horizontal="center"/>
    </xf>
    <xf numFmtId="0" fontId="5" fillId="0" borderId="46" xfId="0" quotePrefix="1" applyFont="1" applyBorder="1" applyAlignment="1">
      <alignment horizontal="right"/>
    </xf>
    <xf numFmtId="3" fontId="5" fillId="0" borderId="0" xfId="0" applyNumberFormat="1" applyFont="1"/>
    <xf numFmtId="3" fontId="5" fillId="0" borderId="3" xfId="0" applyNumberFormat="1" applyFont="1" applyBorder="1"/>
    <xf numFmtId="3" fontId="5" fillId="0" borderId="17" xfId="0" applyNumberFormat="1" applyFont="1" applyBorder="1"/>
    <xf numFmtId="3" fontId="5" fillId="0" borderId="13" xfId="0" applyNumberFormat="1" applyFont="1" applyBorder="1"/>
    <xf numFmtId="0" fontId="5" fillId="0" borderId="13" xfId="0" applyFont="1" applyBorder="1"/>
    <xf numFmtId="0" fontId="8" fillId="0" borderId="16" xfId="0" applyFont="1" applyBorder="1"/>
    <xf numFmtId="0" fontId="8" fillId="0" borderId="17" xfId="0" applyFont="1" applyBorder="1"/>
    <xf numFmtId="0" fontId="1" fillId="0" borderId="23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0" fontId="10" fillId="0" borderId="60" xfId="0" applyFont="1" applyBorder="1" applyAlignment="1">
      <alignment horizontal="centerContinuous"/>
    </xf>
    <xf numFmtId="0" fontId="1" fillId="0" borderId="12" xfId="0" applyFont="1" applyBorder="1" applyAlignment="1">
      <alignment horizontal="center"/>
    </xf>
    <xf numFmtId="3" fontId="8" fillId="0" borderId="53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48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48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3" fontId="10" fillId="0" borderId="51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3" xfId="0" applyFont="1" applyBorder="1" applyAlignment="1">
      <alignment horizontal="centerContinuous"/>
    </xf>
    <xf numFmtId="0" fontId="8" fillId="0" borderId="13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0" fillId="0" borderId="42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61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1" fillId="0" borderId="5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8" fillId="0" borderId="28" xfId="0" applyFont="1" applyBorder="1"/>
    <xf numFmtId="3" fontId="8" fillId="0" borderId="20" xfId="0" applyNumberFormat="1" applyFont="1" applyBorder="1"/>
    <xf numFmtId="0" fontId="8" fillId="0" borderId="47" xfId="0" applyFont="1" applyBorder="1"/>
    <xf numFmtId="3" fontId="8" fillId="0" borderId="47" xfId="0" applyNumberFormat="1" applyFont="1" applyBorder="1"/>
    <xf numFmtId="0" fontId="2" fillId="0" borderId="1" xfId="0" applyFont="1" applyBorder="1" applyAlignment="1">
      <alignment horizontal="center"/>
    </xf>
    <xf numFmtId="0" fontId="8" fillId="0" borderId="29" xfId="0" applyFont="1" applyBorder="1"/>
    <xf numFmtId="3" fontId="8" fillId="0" borderId="29" xfId="0" applyNumberFormat="1" applyFont="1" applyBorder="1"/>
    <xf numFmtId="0" fontId="8" fillId="0" borderId="45" xfId="0" applyFont="1" applyBorder="1"/>
    <xf numFmtId="3" fontId="8" fillId="0" borderId="45" xfId="0" applyNumberFormat="1" applyFont="1" applyBorder="1"/>
    <xf numFmtId="3" fontId="8" fillId="0" borderId="1" xfId="0" quotePrefix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46" xfId="0" applyFont="1" applyBorder="1"/>
    <xf numFmtId="3" fontId="8" fillId="0" borderId="46" xfId="0" applyNumberFormat="1" applyFont="1" applyBorder="1"/>
    <xf numFmtId="3" fontId="8" fillId="0" borderId="6" xfId="0" quotePrefix="1" applyNumberFormat="1" applyFont="1" applyBorder="1" applyAlignment="1">
      <alignment horizontal="center"/>
    </xf>
    <xf numFmtId="0" fontId="8" fillId="0" borderId="31" xfId="0" applyFont="1" applyBorder="1"/>
    <xf numFmtId="0" fontId="8" fillId="0" borderId="36" xfId="0" applyFont="1" applyBorder="1"/>
    <xf numFmtId="0" fontId="1" fillId="0" borderId="36" xfId="0" applyFont="1" applyBorder="1"/>
    <xf numFmtId="3" fontId="8" fillId="0" borderId="48" xfId="0" applyNumberFormat="1" applyFont="1" applyBorder="1"/>
    <xf numFmtId="0" fontId="8" fillId="0" borderId="13" xfId="0" applyFont="1" applyBorder="1"/>
    <xf numFmtId="0" fontId="7" fillId="0" borderId="23" xfId="4" applyFont="1" applyBorder="1" applyAlignment="1">
      <alignment horizontal="centerContinuous"/>
    </xf>
    <xf numFmtId="0" fontId="7" fillId="0" borderId="24" xfId="4" applyFont="1" applyBorder="1" applyAlignment="1">
      <alignment horizontal="centerContinuous"/>
    </xf>
    <xf numFmtId="0" fontId="16" fillId="0" borderId="24" xfId="4" applyFont="1" applyBorder="1" applyAlignment="1">
      <alignment horizontal="centerContinuous"/>
    </xf>
    <xf numFmtId="0" fontId="16" fillId="0" borderId="15" xfId="4" applyFont="1" applyBorder="1" applyAlignment="1">
      <alignment horizontal="centerContinuous"/>
    </xf>
    <xf numFmtId="0" fontId="7" fillId="0" borderId="12" xfId="4" applyFont="1" applyBorder="1"/>
    <xf numFmtId="0" fontId="7" fillId="0" borderId="59" xfId="4" applyFont="1" applyBorder="1" applyAlignment="1">
      <alignment horizontal="center"/>
    </xf>
    <xf numFmtId="3" fontId="5" fillId="0" borderId="9" xfId="4" applyNumberFormat="1" applyFont="1" applyBorder="1"/>
    <xf numFmtId="0" fontId="7" fillId="0" borderId="51" xfId="4" applyFont="1" applyBorder="1" applyAlignment="1">
      <alignment horizontal="center"/>
    </xf>
    <xf numFmtId="0" fontId="7" fillId="0" borderId="44" xfId="4" applyFont="1" applyBorder="1" applyAlignment="1">
      <alignment horizontal="center"/>
    </xf>
    <xf numFmtId="0" fontId="7" fillId="0" borderId="13" xfId="4" applyFont="1" applyBorder="1"/>
    <xf numFmtId="0" fontId="7" fillId="0" borderId="21" xfId="4" applyFont="1" applyBorder="1" applyAlignment="1">
      <alignment horizontal="center"/>
    </xf>
    <xf numFmtId="3" fontId="5" fillId="0" borderId="11" xfId="4" applyNumberFormat="1" applyFont="1" applyBorder="1"/>
    <xf numFmtId="0" fontId="7" fillId="0" borderId="81" xfId="4" applyFont="1" applyBorder="1" applyAlignment="1">
      <alignment horizontal="center"/>
    </xf>
    <xf numFmtId="0" fontId="7" fillId="0" borderId="14" xfId="4" applyFont="1" applyBorder="1"/>
    <xf numFmtId="0" fontId="7" fillId="0" borderId="14" xfId="4" applyFont="1" applyBorder="1" applyAlignment="1">
      <alignment horizontal="center"/>
    </xf>
    <xf numFmtId="3" fontId="5" fillId="0" borderId="3" xfId="4" applyNumberFormat="1" applyFont="1" applyBorder="1"/>
    <xf numFmtId="0" fontId="7" fillId="0" borderId="49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24" xfId="4" applyFont="1" applyBorder="1" applyAlignment="1">
      <alignment horizontal="centerContinuous" wrapText="1"/>
    </xf>
    <xf numFmtId="0" fontId="7" fillId="0" borderId="15" xfId="4" applyFont="1" applyBorder="1" applyAlignment="1">
      <alignment horizontal="centerContinuous"/>
    </xf>
    <xf numFmtId="0" fontId="1" fillId="0" borderId="3" xfId="4" applyFont="1" applyBorder="1" applyAlignment="1">
      <alignment horizontal="center"/>
    </xf>
    <xf numFmtId="0" fontId="7" fillId="0" borderId="3" xfId="4" applyFont="1" applyBorder="1" applyAlignment="1">
      <alignment horizontal="center" wrapText="1"/>
    </xf>
    <xf numFmtId="0" fontId="1" fillId="0" borderId="75" xfId="4" applyFont="1" applyBorder="1" applyAlignment="1">
      <alignment horizontal="center" wrapText="1"/>
    </xf>
    <xf numFmtId="0" fontId="1" fillId="0" borderId="76" xfId="4" applyFont="1" applyBorder="1" applyAlignment="1">
      <alignment horizontal="center" wrapText="1"/>
    </xf>
    <xf numFmtId="0" fontId="1" fillId="0" borderId="15" xfId="4" applyFont="1" applyBorder="1" applyAlignment="1">
      <alignment horizontal="center" wrapText="1"/>
    </xf>
    <xf numFmtId="0" fontId="3" fillId="0" borderId="3" xfId="4" applyFont="1" applyBorder="1"/>
    <xf numFmtId="0" fontId="7" fillId="0" borderId="3" xfId="4" applyFont="1" applyBorder="1" applyAlignment="1">
      <alignment horizontal="center"/>
    </xf>
    <xf numFmtId="0" fontId="1" fillId="0" borderId="24" xfId="4" applyFont="1" applyBorder="1" applyAlignment="1">
      <alignment horizontal="center" wrapText="1"/>
    </xf>
    <xf numFmtId="0" fontId="1" fillId="0" borderId="74" xfId="4" applyFont="1" applyBorder="1" applyAlignment="1">
      <alignment horizontal="center" wrapText="1"/>
    </xf>
    <xf numFmtId="0" fontId="7" fillId="0" borderId="15" xfId="4" applyFont="1" applyBorder="1" applyAlignment="1">
      <alignment horizontal="center" wrapText="1"/>
    </xf>
    <xf numFmtId="0" fontId="7" fillId="0" borderId="80" xfId="4" applyFont="1" applyBorder="1" applyAlignment="1">
      <alignment vertical="top"/>
    </xf>
    <xf numFmtId="3" fontId="5" fillId="0" borderId="80" xfId="4" applyNumberFormat="1" applyFont="1" applyBorder="1" applyAlignment="1">
      <alignment vertical="top"/>
    </xf>
    <xf numFmtId="3" fontId="5" fillId="0" borderId="2" xfId="4" applyNumberFormat="1" applyFont="1" applyBorder="1"/>
    <xf numFmtId="3" fontId="5" fillId="0" borderId="76" xfId="4" applyNumberFormat="1" applyFont="1" applyBorder="1"/>
    <xf numFmtId="3" fontId="5" fillId="0" borderId="16" xfId="4" applyNumberFormat="1" applyFont="1" applyBorder="1"/>
    <xf numFmtId="3" fontId="3" fillId="0" borderId="0" xfId="4" applyNumberFormat="1" applyFont="1" applyAlignment="1">
      <alignment horizontal="center"/>
    </xf>
    <xf numFmtId="0" fontId="7" fillId="0" borderId="79" xfId="4" applyFont="1" applyBorder="1"/>
    <xf numFmtId="3" fontId="5" fillId="0" borderId="27" xfId="4" applyNumberFormat="1" applyFont="1" applyBorder="1"/>
    <xf numFmtId="3" fontId="5" fillId="0" borderId="85" xfId="4" applyNumberFormat="1" applyFont="1" applyBorder="1"/>
    <xf numFmtId="3" fontId="5" fillId="0" borderId="86" xfId="4" applyNumberFormat="1" applyFont="1" applyBorder="1"/>
    <xf numFmtId="3" fontId="5" fillId="0" borderId="79" xfId="4" applyNumberFormat="1" applyFont="1" applyBorder="1"/>
    <xf numFmtId="3" fontId="5" fillId="0" borderId="40" xfId="4" applyNumberFormat="1" applyFont="1" applyBorder="1"/>
    <xf numFmtId="3" fontId="5" fillId="0" borderId="84" xfId="4" applyNumberFormat="1" applyFont="1" applyBorder="1"/>
    <xf numFmtId="3" fontId="5" fillId="0" borderId="87" xfId="4" applyNumberFormat="1" applyFont="1" applyBorder="1"/>
    <xf numFmtId="0" fontId="7" fillId="0" borderId="78" xfId="4" applyFont="1" applyBorder="1"/>
    <xf numFmtId="3" fontId="5" fillId="0" borderId="78" xfId="4" applyNumberFormat="1" applyFont="1" applyBorder="1"/>
    <xf numFmtId="3" fontId="5" fillId="0" borderId="32" xfId="4" applyNumberFormat="1" applyFont="1" applyBorder="1"/>
    <xf numFmtId="3" fontId="5" fillId="0" borderId="83" xfId="4" applyNumberFormat="1" applyFont="1" applyBorder="1"/>
    <xf numFmtId="3" fontId="5" fillId="0" borderId="88" xfId="4" applyNumberFormat="1" applyFont="1" applyBorder="1"/>
    <xf numFmtId="0" fontId="7" fillId="0" borderId="33" xfId="4" applyFont="1" applyBorder="1" applyAlignment="1">
      <alignment horizontal="center"/>
    </xf>
    <xf numFmtId="3" fontId="5" fillId="0" borderId="33" xfId="4" applyNumberFormat="1" applyFont="1" applyBorder="1"/>
    <xf numFmtId="3" fontId="5" fillId="0" borderId="4" xfId="4" applyNumberFormat="1" applyFont="1" applyBorder="1"/>
    <xf numFmtId="3" fontId="5" fillId="0" borderId="82" xfId="4" applyNumberFormat="1" applyFont="1" applyBorder="1"/>
    <xf numFmtId="3" fontId="5" fillId="0" borderId="18" xfId="4" applyNumberFormat="1" applyFont="1" applyBorder="1"/>
    <xf numFmtId="10" fontId="3" fillId="0" borderId="0" xfId="4" applyNumberFormat="1" applyFont="1" applyAlignment="1">
      <alignment horizontal="right" vertical="top"/>
    </xf>
    <xf numFmtId="0" fontId="17" fillId="0" borderId="0" xfId="4" applyFont="1" applyAlignment="1">
      <alignment horizontal="center"/>
    </xf>
    <xf numFmtId="0" fontId="1" fillId="0" borderId="77" xfId="4" applyFont="1" applyBorder="1" applyAlignment="1">
      <alignment horizontal="center" wrapText="1"/>
    </xf>
    <xf numFmtId="0" fontId="1" fillId="0" borderId="3" xfId="4" applyFont="1" applyBorder="1" applyAlignment="1">
      <alignment horizontal="center" wrapText="1"/>
    </xf>
    <xf numFmtId="0" fontId="7" fillId="0" borderId="14" xfId="4" applyFont="1" applyBorder="1" applyAlignment="1">
      <alignment vertical="top"/>
    </xf>
    <xf numFmtId="3" fontId="7" fillId="0" borderId="3" xfId="4" applyNumberFormat="1" applyFont="1" applyBorder="1" applyAlignment="1">
      <alignment vertical="top"/>
    </xf>
    <xf numFmtId="3" fontId="3" fillId="0" borderId="4" xfId="4" applyNumberFormat="1" applyFont="1" applyBorder="1"/>
    <xf numFmtId="3" fontId="3" fillId="0" borderId="74" xfId="4" applyNumberFormat="1" applyFont="1" applyBorder="1"/>
    <xf numFmtId="3" fontId="3" fillId="0" borderId="33" xfId="4" applyNumberFormat="1" applyFont="1" applyBorder="1"/>
    <xf numFmtId="164" fontId="3" fillId="0" borderId="0" xfId="4" applyNumberFormat="1" applyFont="1"/>
    <xf numFmtId="0" fontId="15" fillId="0" borderId="0" xfId="3" applyFont="1"/>
    <xf numFmtId="3" fontId="15" fillId="0" borderId="0" xfId="3" applyNumberFormat="1" applyFont="1"/>
    <xf numFmtId="0" fontId="13" fillId="0" borderId="0" xfId="0" applyFont="1" applyAlignment="1">
      <alignment vertical="center"/>
    </xf>
    <xf numFmtId="0" fontId="7" fillId="0" borderId="12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8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2 2" xfId="7" xr:uid="{BFC6E5F9-39B6-4C19-8DAB-E7B9B1982D9C}"/>
    <cellStyle name="Normal_RoR recip. comp." xfId="4" xr:uid="{00000000-0005-0000-0000-000004000000}"/>
    <cellStyle name="Percent 2" xfId="5" xr:uid="{00000000-0005-0000-0000-000006000000}"/>
    <cellStyle name="Percent 3" xfId="6" xr:uid="{B07DF26D-7DEF-4D8E-A63A-3B638C1FF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99"/>
  <sheetViews>
    <sheetView zoomScale="75" zoomScaleNormal="75" workbookViewId="0"/>
  </sheetViews>
  <sheetFormatPr defaultColWidth="8.84375" defaultRowHeight="12.9" x14ac:dyDescent="0.65"/>
  <cols>
    <col min="1" max="1" width="12.07421875" style="2" customWidth="1"/>
    <col min="2" max="2" width="12.69140625" style="2" customWidth="1"/>
    <col min="3" max="3" width="13" style="2" customWidth="1"/>
    <col min="4" max="4" width="12.69140625" style="2" customWidth="1"/>
    <col min="5" max="5" width="15.07421875" style="2" customWidth="1"/>
    <col min="6" max="6" width="12.69140625" style="2" customWidth="1"/>
    <col min="7" max="7" width="18" style="2" customWidth="1"/>
    <col min="8" max="8" width="16.69140625" style="2" customWidth="1"/>
    <col min="9" max="9" width="17.3046875" style="2" customWidth="1"/>
    <col min="10" max="10" width="13.07421875" style="2" customWidth="1"/>
    <col min="11" max="11" width="13" style="2" customWidth="1"/>
    <col min="12" max="12" width="12.4609375" style="2" customWidth="1"/>
    <col min="13" max="13" width="13" style="2" customWidth="1"/>
    <col min="14" max="14" width="16.69140625" style="2" customWidth="1"/>
    <col min="15" max="15" width="12.69140625" style="2" customWidth="1"/>
    <col min="16" max="16" width="14.4609375" style="2" customWidth="1"/>
    <col min="17" max="17" width="14.3046875" style="2" customWidth="1"/>
    <col min="18" max="18" width="15.69140625" style="2" customWidth="1"/>
    <col min="19" max="19" width="14.4609375" style="2" customWidth="1"/>
    <col min="20" max="20" width="12.07421875" style="2" customWidth="1"/>
    <col min="21" max="21" width="15.53515625" style="2" customWidth="1"/>
    <col min="22" max="22" width="14.4609375" style="2" customWidth="1"/>
    <col min="23" max="23" width="14.07421875" style="2" customWidth="1"/>
    <col min="24" max="24" width="14.53515625" style="2" customWidth="1"/>
    <col min="25" max="25" width="12.4609375" style="2" customWidth="1"/>
    <col min="26" max="26" width="18.07421875" style="2" customWidth="1"/>
    <col min="27" max="27" width="16.07421875" style="2" customWidth="1"/>
    <col min="28" max="28" width="16.53515625" style="2" customWidth="1"/>
    <col min="29" max="29" width="14.3046875" style="2" customWidth="1"/>
    <col min="30" max="30" width="14.84375" style="2" customWidth="1"/>
    <col min="31" max="31" width="13.4609375" style="2" customWidth="1"/>
    <col min="32" max="32" width="14.53515625" style="2" customWidth="1"/>
    <col min="33" max="33" width="17" style="2" customWidth="1"/>
    <col min="34" max="34" width="12.84375" style="2" customWidth="1"/>
    <col min="35" max="35" width="14" style="2" customWidth="1"/>
    <col min="36" max="36" width="14.4609375" style="2" customWidth="1"/>
    <col min="37" max="37" width="16.4609375" style="2" customWidth="1"/>
    <col min="38" max="38" width="15.84375" style="2" customWidth="1"/>
    <col min="39" max="39" width="13.3046875" style="2" customWidth="1"/>
    <col min="40" max="40" width="12.84375" style="2" customWidth="1"/>
    <col min="41" max="41" width="12.69140625" style="2" customWidth="1"/>
    <col min="42" max="42" width="13.4609375" style="2" customWidth="1"/>
    <col min="43" max="43" width="14.07421875" style="2" customWidth="1"/>
    <col min="44" max="44" width="11.07421875" style="2" customWidth="1"/>
    <col min="45" max="45" width="16.69140625" style="2" customWidth="1"/>
    <col min="46" max="46" width="16.53515625" style="2" customWidth="1"/>
    <col min="47" max="47" width="17.69140625" style="2" customWidth="1"/>
    <col min="48" max="48" width="14.3046875" style="2" customWidth="1"/>
    <col min="49" max="49" width="11.07421875" style="2" customWidth="1"/>
    <col min="50" max="50" width="12.3046875" style="2" customWidth="1"/>
    <col min="51" max="51" width="13.3046875" style="2" customWidth="1"/>
    <col min="52" max="52" width="15.3046875" style="2" customWidth="1"/>
    <col min="53" max="53" width="12.53515625" style="2" customWidth="1"/>
    <col min="54" max="54" width="13" style="2" customWidth="1"/>
    <col min="55" max="55" width="14.3046875" style="2" customWidth="1"/>
    <col min="56" max="56" width="15.07421875" style="2" customWidth="1"/>
    <col min="57" max="57" width="14.07421875" style="2" customWidth="1"/>
    <col min="58" max="58" width="13.53515625" style="2" customWidth="1"/>
    <col min="59" max="59" width="8.84375" style="2"/>
    <col min="60" max="60" width="13.765625" style="2" customWidth="1"/>
    <col min="61" max="16384" width="8.84375" style="2"/>
  </cols>
  <sheetData>
    <row r="1" spans="1:60" ht="14.6" x14ac:dyDescent="0.85">
      <c r="A1" s="84" t="s">
        <v>51</v>
      </c>
      <c r="B1" s="85"/>
      <c r="C1" s="85" t="s">
        <v>69</v>
      </c>
      <c r="D1" s="85"/>
      <c r="E1" s="85"/>
      <c r="F1" s="86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</row>
    <row r="2" spans="1:60" ht="14.6" x14ac:dyDescent="0.85">
      <c r="A2" s="87" t="s">
        <v>22</v>
      </c>
      <c r="B2" s="12"/>
      <c r="C2" s="12"/>
      <c r="D2" s="12"/>
      <c r="E2" s="12"/>
      <c r="F2" s="8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</row>
    <row r="3" spans="1:60" ht="15.25" thickBot="1" x14ac:dyDescent="1">
      <c r="A3" s="89" t="s">
        <v>24</v>
      </c>
      <c r="B3" s="90"/>
      <c r="C3" s="90"/>
      <c r="D3" s="90"/>
      <c r="E3" s="90"/>
      <c r="F3" s="9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</row>
    <row r="4" spans="1:60" ht="14.6" x14ac:dyDescent="0.8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</row>
    <row r="5" spans="1:60" ht="15.25" thickBot="1" x14ac:dyDescen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</row>
    <row r="6" spans="1:60" ht="15" customHeight="1" thickBot="1" x14ac:dyDescent="1">
      <c r="A6" s="80"/>
      <c r="B6" s="92" t="s">
        <v>154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U6" s="95" t="s">
        <v>181</v>
      </c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6"/>
      <c r="AN6" s="95" t="s">
        <v>240</v>
      </c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6"/>
    </row>
    <row r="7" spans="1:60" ht="131.80000000000001" thickBot="1" x14ac:dyDescent="1">
      <c r="A7" s="435" t="s">
        <v>28</v>
      </c>
      <c r="B7" s="47" t="s">
        <v>70</v>
      </c>
      <c r="C7" s="48" t="s">
        <v>71</v>
      </c>
      <c r="D7" s="48" t="s">
        <v>253</v>
      </c>
      <c r="E7" s="49" t="s">
        <v>30</v>
      </c>
      <c r="F7" s="47" t="s">
        <v>31</v>
      </c>
      <c r="G7" s="49" t="s">
        <v>32</v>
      </c>
      <c r="H7" s="50" t="s">
        <v>157</v>
      </c>
      <c r="I7" s="50" t="s">
        <v>158</v>
      </c>
      <c r="J7" s="47" t="s">
        <v>159</v>
      </c>
      <c r="K7" s="47" t="s">
        <v>160</v>
      </c>
      <c r="L7" s="47" t="s">
        <v>161</v>
      </c>
      <c r="M7" s="50" t="s">
        <v>49</v>
      </c>
      <c r="N7" s="46" t="s">
        <v>96</v>
      </c>
      <c r="O7" s="47" t="s">
        <v>162</v>
      </c>
      <c r="P7" s="47" t="s">
        <v>163</v>
      </c>
      <c r="Q7" s="51" t="s">
        <v>164</v>
      </c>
      <c r="R7" s="47" t="s">
        <v>165</v>
      </c>
      <c r="S7" s="46" t="s">
        <v>97</v>
      </c>
      <c r="T7" s="52" t="s">
        <v>193</v>
      </c>
      <c r="U7" s="53" t="s">
        <v>70</v>
      </c>
      <c r="V7" s="48" t="s">
        <v>71</v>
      </c>
      <c r="W7" s="48" t="s">
        <v>253</v>
      </c>
      <c r="X7" s="49" t="s">
        <v>30</v>
      </c>
      <c r="Y7" s="47" t="s">
        <v>31</v>
      </c>
      <c r="Z7" s="49" t="s">
        <v>32</v>
      </c>
      <c r="AA7" s="50" t="s">
        <v>182</v>
      </c>
      <c r="AB7" s="50" t="s">
        <v>183</v>
      </c>
      <c r="AC7" s="47" t="s">
        <v>184</v>
      </c>
      <c r="AD7" s="47" t="s">
        <v>185</v>
      </c>
      <c r="AE7" s="47" t="s">
        <v>186</v>
      </c>
      <c r="AF7" s="50" t="s">
        <v>49</v>
      </c>
      <c r="AG7" s="46" t="s">
        <v>96</v>
      </c>
      <c r="AH7" s="47" t="s">
        <v>187</v>
      </c>
      <c r="AI7" s="47" t="s">
        <v>188</v>
      </c>
      <c r="AJ7" s="51" t="s">
        <v>189</v>
      </c>
      <c r="AK7" s="47" t="s">
        <v>190</v>
      </c>
      <c r="AL7" s="46" t="s">
        <v>97</v>
      </c>
      <c r="AM7" s="52" t="s">
        <v>261</v>
      </c>
      <c r="AN7" s="53" t="s">
        <v>70</v>
      </c>
      <c r="AO7" s="48" t="s">
        <v>71</v>
      </c>
      <c r="AP7" s="48" t="s">
        <v>253</v>
      </c>
      <c r="AQ7" s="49" t="s">
        <v>30</v>
      </c>
      <c r="AR7" s="47" t="s">
        <v>31</v>
      </c>
      <c r="AS7" s="49" t="s">
        <v>32</v>
      </c>
      <c r="AT7" s="50" t="s">
        <v>263</v>
      </c>
      <c r="AU7" s="50" t="s">
        <v>264</v>
      </c>
      <c r="AV7" s="47" t="s">
        <v>266</v>
      </c>
      <c r="AW7" s="47" t="s">
        <v>267</v>
      </c>
      <c r="AX7" s="47" t="s">
        <v>268</v>
      </c>
      <c r="AY7" s="50" t="s">
        <v>49</v>
      </c>
      <c r="AZ7" s="46" t="s">
        <v>96</v>
      </c>
      <c r="BA7" s="47" t="s">
        <v>270</v>
      </c>
      <c r="BB7" s="47" t="s">
        <v>272</v>
      </c>
      <c r="BC7" s="51" t="s">
        <v>273</v>
      </c>
      <c r="BD7" s="47" t="s">
        <v>275</v>
      </c>
      <c r="BE7" s="46" t="s">
        <v>97</v>
      </c>
      <c r="BF7" s="47" t="s">
        <v>278</v>
      </c>
      <c r="BH7" s="54" t="s">
        <v>280</v>
      </c>
    </row>
    <row r="8" spans="1:60" ht="92.25" customHeight="1" thickBot="1" x14ac:dyDescent="1">
      <c r="A8" s="436"/>
      <c r="B8" s="47" t="s">
        <v>241</v>
      </c>
      <c r="C8" s="47" t="s">
        <v>252</v>
      </c>
      <c r="D8" s="47" t="s">
        <v>257</v>
      </c>
      <c r="E8" s="49" t="s">
        <v>55</v>
      </c>
      <c r="F8" s="47" t="s">
        <v>5</v>
      </c>
      <c r="G8" s="49" t="s">
        <v>5</v>
      </c>
      <c r="H8" s="50" t="s">
        <v>155</v>
      </c>
      <c r="I8" s="50" t="s">
        <v>156</v>
      </c>
      <c r="J8" s="49" t="s">
        <v>5</v>
      </c>
      <c r="K8" s="47" t="s">
        <v>5</v>
      </c>
      <c r="L8" s="49" t="s">
        <v>5</v>
      </c>
      <c r="M8" s="49" t="s">
        <v>72</v>
      </c>
      <c r="N8" s="47" t="s">
        <v>68</v>
      </c>
      <c r="O8" s="47" t="s">
        <v>242</v>
      </c>
      <c r="P8" s="47" t="s">
        <v>243</v>
      </c>
      <c r="Q8" s="55" t="s">
        <v>254</v>
      </c>
      <c r="R8" s="49" t="s">
        <v>5</v>
      </c>
      <c r="S8" s="49" t="s">
        <v>255</v>
      </c>
      <c r="T8" s="47" t="s">
        <v>5</v>
      </c>
      <c r="U8" s="53" t="s">
        <v>244</v>
      </c>
      <c r="V8" s="47" t="s">
        <v>245</v>
      </c>
      <c r="W8" s="47" t="s">
        <v>256</v>
      </c>
      <c r="X8" s="49" t="s">
        <v>5</v>
      </c>
      <c r="Y8" s="47" t="s">
        <v>5</v>
      </c>
      <c r="Z8" s="49" t="s">
        <v>5</v>
      </c>
      <c r="AA8" s="50" t="s">
        <v>191</v>
      </c>
      <c r="AB8" s="50" t="s">
        <v>192</v>
      </c>
      <c r="AC8" s="49" t="s">
        <v>5</v>
      </c>
      <c r="AD8" s="47" t="s">
        <v>5</v>
      </c>
      <c r="AE8" s="49" t="s">
        <v>5</v>
      </c>
      <c r="AF8" s="49" t="s">
        <v>72</v>
      </c>
      <c r="AG8" s="47" t="s">
        <v>258</v>
      </c>
      <c r="AH8" s="47" t="s">
        <v>246</v>
      </c>
      <c r="AI8" s="47" t="s">
        <v>247</v>
      </c>
      <c r="AJ8" s="55" t="s">
        <v>259</v>
      </c>
      <c r="AK8" s="49" t="s">
        <v>5</v>
      </c>
      <c r="AL8" s="49" t="s">
        <v>260</v>
      </c>
      <c r="AM8" s="47" t="s">
        <v>5</v>
      </c>
      <c r="AN8" s="53" t="s">
        <v>248</v>
      </c>
      <c r="AO8" s="47" t="s">
        <v>249</v>
      </c>
      <c r="AP8" s="47" t="s">
        <v>262</v>
      </c>
      <c r="AQ8" s="49" t="s">
        <v>5</v>
      </c>
      <c r="AR8" s="47" t="s">
        <v>5</v>
      </c>
      <c r="AS8" s="49" t="s">
        <v>5</v>
      </c>
      <c r="AT8" s="56" t="s">
        <v>250</v>
      </c>
      <c r="AU8" s="56" t="s">
        <v>265</v>
      </c>
      <c r="AV8" s="49" t="s">
        <v>5</v>
      </c>
      <c r="AW8" s="47" t="s">
        <v>5</v>
      </c>
      <c r="AX8" s="49" t="s">
        <v>5</v>
      </c>
      <c r="AY8" s="49" t="s">
        <v>72</v>
      </c>
      <c r="AZ8" s="47" t="s">
        <v>269</v>
      </c>
      <c r="BA8" s="47" t="s">
        <v>271</v>
      </c>
      <c r="BB8" s="47" t="s">
        <v>251</v>
      </c>
      <c r="BC8" s="55" t="s">
        <v>274</v>
      </c>
      <c r="BD8" s="49" t="s">
        <v>276</v>
      </c>
      <c r="BE8" s="49" t="s">
        <v>277</v>
      </c>
      <c r="BF8" s="47" t="s">
        <v>279</v>
      </c>
      <c r="BH8" s="57" t="s">
        <v>281</v>
      </c>
    </row>
    <row r="9" spans="1:60" ht="15.25" thickBot="1" x14ac:dyDescent="1">
      <c r="A9" s="58"/>
      <c r="B9" s="44">
        <f>'2024 RoR ILEC Interstate Rates'!F23</f>
        <v>0</v>
      </c>
      <c r="C9" s="14">
        <f>'2024 RoR ILEC Intrastate Rates'!F14</f>
        <v>0</v>
      </c>
      <c r="D9" s="14">
        <f>'2024 RoR ILEC Rec. Comp. Rates'!C11</f>
        <v>0</v>
      </c>
      <c r="E9" s="59"/>
      <c r="F9" s="59"/>
      <c r="G9" s="25"/>
      <c r="H9" s="25"/>
      <c r="I9" s="25"/>
      <c r="J9" s="25"/>
      <c r="K9" s="25"/>
      <c r="L9" s="25"/>
      <c r="M9" s="24"/>
      <c r="N9" s="26">
        <f t="shared" ref="N9:N38" si="0">IF(SUM(B9:M9)&gt;0,SUM(B9:M9),0)</f>
        <v>0</v>
      </c>
      <c r="O9" s="14">
        <f>'2024 RoR ILEC Interstate Rates'!F22</f>
        <v>0</v>
      </c>
      <c r="P9" s="14">
        <f>'2024 RoR ILEC Intrastate Rates'!F13</f>
        <v>0</v>
      </c>
      <c r="Q9" s="60">
        <f>H9+I9+J9+K9+L9+O9+P9</f>
        <v>0</v>
      </c>
      <c r="R9" s="61"/>
      <c r="S9" s="62">
        <f t="shared" ref="S9:S38" si="1">N9+R9</f>
        <v>0</v>
      </c>
      <c r="T9" s="63"/>
      <c r="U9" s="14">
        <f>'2024 RoR ILEC Interstate Rates'!H23</f>
        <v>0</v>
      </c>
      <c r="V9" s="14">
        <f>'2024 RoR ILEC Intrastate Rates'!H14</f>
        <v>0</v>
      </c>
      <c r="W9" s="14">
        <f>'2024 RoR ILEC Rec. Comp. Rates'!E11</f>
        <v>0</v>
      </c>
      <c r="X9" s="59"/>
      <c r="Y9" s="59"/>
      <c r="Z9" s="25"/>
      <c r="AA9" s="25"/>
      <c r="AB9" s="25"/>
      <c r="AC9" s="25"/>
      <c r="AD9" s="25"/>
      <c r="AE9" s="25"/>
      <c r="AF9" s="24"/>
      <c r="AG9" s="26">
        <f>IF(SUM(U9:AF9)&gt;0,SUM(U9:AF9),0)</f>
        <v>0</v>
      </c>
      <c r="AH9" s="14">
        <f>'2024 RoR ILEC Interstate Rates'!H22</f>
        <v>0</v>
      </c>
      <c r="AI9" s="14">
        <f>'2024 RoR ILEC Intrastate Rates'!H13</f>
        <v>0</v>
      </c>
      <c r="AJ9" s="60">
        <f t="shared" ref="AJ9:AJ38" si="2">AA9+AB9+AC9+AD9+AE9+AH9+AI9</f>
        <v>0</v>
      </c>
      <c r="AK9" s="61"/>
      <c r="AL9" s="62">
        <f t="shared" ref="AL9:AL38" si="3">AG9+AK9</f>
        <v>0</v>
      </c>
      <c r="AM9" s="64"/>
      <c r="AN9" s="44">
        <f>'2024 RoR ILEC Interstate Rates'!J23</f>
        <v>0</v>
      </c>
      <c r="AO9" s="14">
        <f>'2024 RoR ILEC Intrastate Rates'!J14</f>
        <v>0</v>
      </c>
      <c r="AP9" s="14">
        <f>'2024 RoR ILEC Rec. Comp. Rates'!G11</f>
        <v>0</v>
      </c>
      <c r="AQ9" s="59"/>
      <c r="AR9" s="59"/>
      <c r="AS9" s="25"/>
      <c r="AT9" s="25"/>
      <c r="AU9" s="25"/>
      <c r="AV9" s="25"/>
      <c r="AW9" s="25"/>
      <c r="AX9" s="25"/>
      <c r="AY9" s="24"/>
      <c r="AZ9" s="26">
        <f>IF(SUM(AN9:AY9)&gt;0,SUM(AN9:AY9),0)</f>
        <v>0</v>
      </c>
      <c r="BA9" s="14">
        <f>'2024 RoR ILEC Interstate Rates'!J22</f>
        <v>0</v>
      </c>
      <c r="BB9" s="14">
        <f>'2024 RoR ILEC Intrastate Rates'!J13</f>
        <v>0</v>
      </c>
      <c r="BC9" s="60">
        <f>AT9+AU9+AV9+AW9+AX9+BA9+BB9</f>
        <v>0</v>
      </c>
      <c r="BD9" s="61">
        <f t="shared" ref="BD9:BD38" si="4">IF(SUM(B9:M9)+BC9-AT9-AU9&lt;=0,0,IF(AND(BC9&gt;0,BC9&gt;AZ9-AY9),BC9-AZ9-AY9,0))</f>
        <v>0</v>
      </c>
      <c r="BE9" s="62">
        <f t="shared" ref="BE9:BE38" si="5">AZ9+BD9</f>
        <v>0</v>
      </c>
      <c r="BF9" s="63">
        <f t="shared" ref="BF9:BF38" si="6">IF(SUM(B9:M9)&lt;=0,0,IF(AND(BC9&lt;0,SUM(AN9:AY9)&lt;0),MIN(ABS(BC9),ABS(SUM(AN9:AY9))),0))</f>
        <v>0</v>
      </c>
      <c r="BH9" s="65">
        <f>AV9+AW9+AX9+BA9+BB9</f>
        <v>0</v>
      </c>
    </row>
    <row r="10" spans="1:60" ht="15.25" thickBot="1" x14ac:dyDescent="1">
      <c r="A10" s="66"/>
      <c r="B10" s="31"/>
      <c r="C10" s="15"/>
      <c r="D10" s="16"/>
      <c r="E10" s="67"/>
      <c r="F10" s="67"/>
      <c r="G10" s="27"/>
      <c r="H10" s="27"/>
      <c r="I10" s="27"/>
      <c r="J10" s="27"/>
      <c r="K10" s="27"/>
      <c r="L10" s="27"/>
      <c r="M10" s="28"/>
      <c r="N10" s="26">
        <f t="shared" si="0"/>
        <v>0</v>
      </c>
      <c r="O10" s="18"/>
      <c r="P10" s="19"/>
      <c r="Q10" s="68">
        <f>H10+I10+J10+K10+L10+O10+P10</f>
        <v>0</v>
      </c>
      <c r="R10" s="69"/>
      <c r="S10" s="62">
        <f t="shared" si="1"/>
        <v>0</v>
      </c>
      <c r="T10" s="63"/>
      <c r="U10" s="17"/>
      <c r="V10" s="15"/>
      <c r="W10" s="16"/>
      <c r="X10" s="67"/>
      <c r="Y10" s="67"/>
      <c r="Z10" s="27"/>
      <c r="AA10" s="27"/>
      <c r="AB10" s="27"/>
      <c r="AC10" s="27"/>
      <c r="AD10" s="27"/>
      <c r="AE10" s="27"/>
      <c r="AF10" s="28"/>
      <c r="AG10" s="26">
        <f>IF(SUM(U10:AF10)&gt;0,SUM(U10:AF10),0)</f>
        <v>0</v>
      </c>
      <c r="AH10" s="18"/>
      <c r="AI10" s="19"/>
      <c r="AJ10" s="68">
        <f t="shared" si="2"/>
        <v>0</v>
      </c>
      <c r="AK10" s="69"/>
      <c r="AL10" s="62">
        <f t="shared" si="3"/>
        <v>0</v>
      </c>
      <c r="AM10" s="63"/>
      <c r="AN10" s="17"/>
      <c r="AO10" s="15"/>
      <c r="AP10" s="16"/>
      <c r="AQ10" s="67"/>
      <c r="AR10" s="67"/>
      <c r="AS10" s="27"/>
      <c r="AT10" s="27"/>
      <c r="AU10" s="27"/>
      <c r="AV10" s="27"/>
      <c r="AW10" s="27"/>
      <c r="AX10" s="27"/>
      <c r="AY10" s="28"/>
      <c r="AZ10" s="26">
        <f>IF(SUM(AN10:AY10)&gt;0,SUM(AN10:AY10),0)</f>
        <v>0</v>
      </c>
      <c r="BA10" s="18"/>
      <c r="BB10" s="19"/>
      <c r="BC10" s="68">
        <f>AT10+AU10+AV10+AW10+AX10+BA10+BB10</f>
        <v>0</v>
      </c>
      <c r="BD10" s="69">
        <f t="shared" si="4"/>
        <v>0</v>
      </c>
      <c r="BE10" s="62">
        <f t="shared" si="5"/>
        <v>0</v>
      </c>
      <c r="BF10" s="63">
        <f t="shared" si="6"/>
        <v>0</v>
      </c>
      <c r="BH10" s="70">
        <f t="shared" ref="BH10:BH38" si="7">AV10+AW10+AX10+BA10+BB10</f>
        <v>0</v>
      </c>
    </row>
    <row r="11" spans="1:60" ht="15.25" thickBot="1" x14ac:dyDescent="1">
      <c r="A11" s="66"/>
      <c r="B11" s="31"/>
      <c r="C11" s="15"/>
      <c r="D11" s="16"/>
      <c r="E11" s="67"/>
      <c r="F11" s="67"/>
      <c r="G11" s="27"/>
      <c r="H11" s="27"/>
      <c r="I11" s="27"/>
      <c r="J11" s="27"/>
      <c r="K11" s="27"/>
      <c r="L11" s="27"/>
      <c r="M11" s="28"/>
      <c r="N11" s="27">
        <f t="shared" si="0"/>
        <v>0</v>
      </c>
      <c r="O11" s="71"/>
      <c r="P11" s="68"/>
      <c r="Q11" s="68">
        <f t="shared" ref="Q11:Q38" si="8">H11+I11+J11+K11+L11+O11+P11</f>
        <v>0</v>
      </c>
      <c r="R11" s="69"/>
      <c r="S11" s="62">
        <f t="shared" si="1"/>
        <v>0</v>
      </c>
      <c r="T11" s="63"/>
      <c r="U11" s="17"/>
      <c r="V11" s="15"/>
      <c r="W11" s="16"/>
      <c r="X11" s="67"/>
      <c r="Y11" s="67"/>
      <c r="Z11" s="27"/>
      <c r="AA11" s="27"/>
      <c r="AB11" s="27"/>
      <c r="AC11" s="27"/>
      <c r="AD11" s="27"/>
      <c r="AE11" s="27"/>
      <c r="AF11" s="28"/>
      <c r="AG11" s="27">
        <f t="shared" ref="AG11:AG38" si="9">IF(SUM(U11:AF11)&gt;0,SUM(U11:AF11),0)</f>
        <v>0</v>
      </c>
      <c r="AH11" s="71"/>
      <c r="AI11" s="68"/>
      <c r="AJ11" s="68">
        <f t="shared" si="2"/>
        <v>0</v>
      </c>
      <c r="AK11" s="69"/>
      <c r="AL11" s="62">
        <f t="shared" si="3"/>
        <v>0</v>
      </c>
      <c r="AM11" s="63"/>
      <c r="AN11" s="17"/>
      <c r="AO11" s="15"/>
      <c r="AP11" s="16"/>
      <c r="AQ11" s="67"/>
      <c r="AR11" s="67"/>
      <c r="AS11" s="27"/>
      <c r="AT11" s="27"/>
      <c r="AU11" s="27"/>
      <c r="AV11" s="27"/>
      <c r="AW11" s="27"/>
      <c r="AX11" s="27"/>
      <c r="AY11" s="28"/>
      <c r="AZ11" s="27">
        <f t="shared" ref="AZ11:AZ38" si="10">IF(SUM(AN11:AY11)&gt;0,SUM(AN11:AY11),0)</f>
        <v>0</v>
      </c>
      <c r="BA11" s="71"/>
      <c r="BB11" s="68"/>
      <c r="BC11" s="68">
        <f t="shared" ref="BC11:BC38" si="11">AT11+AU11+AV11+AW11+AX11+BA11+BB11</f>
        <v>0</v>
      </c>
      <c r="BD11" s="69">
        <f t="shared" si="4"/>
        <v>0</v>
      </c>
      <c r="BE11" s="62">
        <f t="shared" si="5"/>
        <v>0</v>
      </c>
      <c r="BF11" s="63">
        <f t="shared" si="6"/>
        <v>0</v>
      </c>
      <c r="BH11" s="70">
        <f t="shared" si="7"/>
        <v>0</v>
      </c>
    </row>
    <row r="12" spans="1:60" ht="15.25" thickBot="1" x14ac:dyDescent="1">
      <c r="A12" s="66"/>
      <c r="B12" s="31"/>
      <c r="C12" s="15"/>
      <c r="D12" s="16"/>
      <c r="E12" s="67"/>
      <c r="F12" s="67"/>
      <c r="G12" s="27"/>
      <c r="H12" s="27"/>
      <c r="I12" s="27"/>
      <c r="J12" s="27"/>
      <c r="K12" s="27"/>
      <c r="L12" s="27"/>
      <c r="M12" s="28"/>
      <c r="N12" s="27">
        <f t="shared" si="0"/>
        <v>0</v>
      </c>
      <c r="O12" s="71"/>
      <c r="P12" s="68"/>
      <c r="Q12" s="68">
        <f t="shared" si="8"/>
        <v>0</v>
      </c>
      <c r="R12" s="69"/>
      <c r="S12" s="62">
        <f t="shared" si="1"/>
        <v>0</v>
      </c>
      <c r="T12" s="63"/>
      <c r="U12" s="17"/>
      <c r="V12" s="15"/>
      <c r="W12" s="16"/>
      <c r="X12" s="67"/>
      <c r="Y12" s="67"/>
      <c r="Z12" s="27"/>
      <c r="AA12" s="27"/>
      <c r="AB12" s="27"/>
      <c r="AC12" s="27"/>
      <c r="AD12" s="27"/>
      <c r="AE12" s="27"/>
      <c r="AF12" s="28"/>
      <c r="AG12" s="27">
        <f t="shared" si="9"/>
        <v>0</v>
      </c>
      <c r="AH12" s="71"/>
      <c r="AI12" s="68"/>
      <c r="AJ12" s="68">
        <f t="shared" si="2"/>
        <v>0</v>
      </c>
      <c r="AK12" s="69"/>
      <c r="AL12" s="62">
        <f t="shared" si="3"/>
        <v>0</v>
      </c>
      <c r="AM12" s="63"/>
      <c r="AN12" s="17"/>
      <c r="AO12" s="15"/>
      <c r="AP12" s="16"/>
      <c r="AQ12" s="67"/>
      <c r="AR12" s="67"/>
      <c r="AS12" s="27"/>
      <c r="AT12" s="27"/>
      <c r="AU12" s="27"/>
      <c r="AV12" s="27"/>
      <c r="AW12" s="27"/>
      <c r="AX12" s="27"/>
      <c r="AY12" s="28"/>
      <c r="AZ12" s="27">
        <f t="shared" si="10"/>
        <v>0</v>
      </c>
      <c r="BA12" s="71"/>
      <c r="BB12" s="68"/>
      <c r="BC12" s="68">
        <f t="shared" si="11"/>
        <v>0</v>
      </c>
      <c r="BD12" s="69">
        <f t="shared" si="4"/>
        <v>0</v>
      </c>
      <c r="BE12" s="62">
        <f t="shared" si="5"/>
        <v>0</v>
      </c>
      <c r="BF12" s="63">
        <f t="shared" si="6"/>
        <v>0</v>
      </c>
      <c r="BH12" s="70">
        <f t="shared" si="7"/>
        <v>0</v>
      </c>
    </row>
    <row r="13" spans="1:60" ht="15.25" thickBot="1" x14ac:dyDescent="1">
      <c r="A13" s="66"/>
      <c r="B13" s="31"/>
      <c r="C13" s="15"/>
      <c r="D13" s="16"/>
      <c r="E13" s="67"/>
      <c r="F13" s="67"/>
      <c r="G13" s="27"/>
      <c r="H13" s="27"/>
      <c r="I13" s="27"/>
      <c r="J13" s="27"/>
      <c r="K13" s="27"/>
      <c r="L13" s="27"/>
      <c r="M13" s="28"/>
      <c r="N13" s="27">
        <f t="shared" si="0"/>
        <v>0</v>
      </c>
      <c r="O13" s="71"/>
      <c r="P13" s="68"/>
      <c r="Q13" s="68">
        <f t="shared" si="8"/>
        <v>0</v>
      </c>
      <c r="R13" s="69"/>
      <c r="S13" s="62">
        <f t="shared" si="1"/>
        <v>0</v>
      </c>
      <c r="T13" s="63"/>
      <c r="U13" s="17"/>
      <c r="V13" s="15"/>
      <c r="W13" s="16"/>
      <c r="X13" s="67"/>
      <c r="Y13" s="67"/>
      <c r="Z13" s="27"/>
      <c r="AA13" s="27"/>
      <c r="AB13" s="27"/>
      <c r="AC13" s="27"/>
      <c r="AD13" s="27"/>
      <c r="AE13" s="27"/>
      <c r="AF13" s="28"/>
      <c r="AG13" s="27">
        <f t="shared" si="9"/>
        <v>0</v>
      </c>
      <c r="AH13" s="71"/>
      <c r="AI13" s="68"/>
      <c r="AJ13" s="68">
        <f t="shared" si="2"/>
        <v>0</v>
      </c>
      <c r="AK13" s="69"/>
      <c r="AL13" s="62">
        <f t="shared" si="3"/>
        <v>0</v>
      </c>
      <c r="AM13" s="63"/>
      <c r="AN13" s="17"/>
      <c r="AO13" s="15"/>
      <c r="AP13" s="16"/>
      <c r="AQ13" s="67"/>
      <c r="AR13" s="67"/>
      <c r="AS13" s="27"/>
      <c r="AT13" s="27"/>
      <c r="AU13" s="27"/>
      <c r="AV13" s="27"/>
      <c r="AW13" s="27"/>
      <c r="AX13" s="27"/>
      <c r="AY13" s="28"/>
      <c r="AZ13" s="27">
        <f t="shared" si="10"/>
        <v>0</v>
      </c>
      <c r="BA13" s="71"/>
      <c r="BB13" s="68"/>
      <c r="BC13" s="68">
        <f t="shared" si="11"/>
        <v>0</v>
      </c>
      <c r="BD13" s="69">
        <f t="shared" si="4"/>
        <v>0</v>
      </c>
      <c r="BE13" s="62">
        <f t="shared" si="5"/>
        <v>0</v>
      </c>
      <c r="BF13" s="63">
        <f t="shared" si="6"/>
        <v>0</v>
      </c>
      <c r="BH13" s="70">
        <f t="shared" si="7"/>
        <v>0</v>
      </c>
    </row>
    <row r="14" spans="1:60" ht="15.25" thickBot="1" x14ac:dyDescent="1">
      <c r="A14" s="66"/>
      <c r="B14" s="31"/>
      <c r="C14" s="15"/>
      <c r="D14" s="16"/>
      <c r="E14" s="67"/>
      <c r="F14" s="67"/>
      <c r="G14" s="27"/>
      <c r="H14" s="27"/>
      <c r="I14" s="27"/>
      <c r="J14" s="27"/>
      <c r="K14" s="27"/>
      <c r="L14" s="27"/>
      <c r="M14" s="28"/>
      <c r="N14" s="27">
        <f t="shared" si="0"/>
        <v>0</v>
      </c>
      <c r="O14" s="71"/>
      <c r="P14" s="68"/>
      <c r="Q14" s="68">
        <f t="shared" si="8"/>
        <v>0</v>
      </c>
      <c r="R14" s="69"/>
      <c r="S14" s="62">
        <f t="shared" si="1"/>
        <v>0</v>
      </c>
      <c r="T14" s="63"/>
      <c r="U14" s="17"/>
      <c r="V14" s="15"/>
      <c r="W14" s="16"/>
      <c r="X14" s="67"/>
      <c r="Y14" s="67"/>
      <c r="Z14" s="27"/>
      <c r="AA14" s="27"/>
      <c r="AB14" s="27"/>
      <c r="AC14" s="27"/>
      <c r="AD14" s="27"/>
      <c r="AE14" s="27"/>
      <c r="AF14" s="28"/>
      <c r="AG14" s="27">
        <f t="shared" si="9"/>
        <v>0</v>
      </c>
      <c r="AH14" s="71"/>
      <c r="AI14" s="68"/>
      <c r="AJ14" s="68">
        <f t="shared" si="2"/>
        <v>0</v>
      </c>
      <c r="AK14" s="69"/>
      <c r="AL14" s="62">
        <f t="shared" si="3"/>
        <v>0</v>
      </c>
      <c r="AM14" s="63"/>
      <c r="AN14" s="17"/>
      <c r="AO14" s="15"/>
      <c r="AP14" s="16"/>
      <c r="AQ14" s="67"/>
      <c r="AR14" s="67"/>
      <c r="AS14" s="27"/>
      <c r="AT14" s="27"/>
      <c r="AU14" s="27"/>
      <c r="AV14" s="27"/>
      <c r="AW14" s="27"/>
      <c r="AX14" s="27"/>
      <c r="AY14" s="28"/>
      <c r="AZ14" s="27">
        <f t="shared" si="10"/>
        <v>0</v>
      </c>
      <c r="BA14" s="71"/>
      <c r="BB14" s="68"/>
      <c r="BC14" s="68">
        <f t="shared" si="11"/>
        <v>0</v>
      </c>
      <c r="BD14" s="69">
        <f t="shared" si="4"/>
        <v>0</v>
      </c>
      <c r="BE14" s="62">
        <f t="shared" si="5"/>
        <v>0</v>
      </c>
      <c r="BF14" s="63">
        <f t="shared" si="6"/>
        <v>0</v>
      </c>
      <c r="BH14" s="70">
        <f t="shared" si="7"/>
        <v>0</v>
      </c>
    </row>
    <row r="15" spans="1:60" ht="15.25" thickBot="1" x14ac:dyDescent="1">
      <c r="A15" s="66"/>
      <c r="B15" s="31"/>
      <c r="C15" s="15"/>
      <c r="D15" s="16"/>
      <c r="E15" s="67"/>
      <c r="F15" s="67"/>
      <c r="G15" s="27"/>
      <c r="H15" s="27"/>
      <c r="I15" s="27"/>
      <c r="J15" s="27"/>
      <c r="K15" s="27"/>
      <c r="L15" s="27"/>
      <c r="M15" s="28"/>
      <c r="N15" s="27">
        <f t="shared" si="0"/>
        <v>0</v>
      </c>
      <c r="O15" s="71"/>
      <c r="P15" s="68"/>
      <c r="Q15" s="68">
        <f t="shared" si="8"/>
        <v>0</v>
      </c>
      <c r="R15" s="69"/>
      <c r="S15" s="62">
        <f t="shared" si="1"/>
        <v>0</v>
      </c>
      <c r="T15" s="63"/>
      <c r="U15" s="17"/>
      <c r="V15" s="15"/>
      <c r="W15" s="16"/>
      <c r="X15" s="67"/>
      <c r="Y15" s="67"/>
      <c r="Z15" s="27"/>
      <c r="AA15" s="27"/>
      <c r="AB15" s="27"/>
      <c r="AC15" s="27"/>
      <c r="AD15" s="27"/>
      <c r="AE15" s="27"/>
      <c r="AF15" s="28"/>
      <c r="AG15" s="27">
        <f t="shared" si="9"/>
        <v>0</v>
      </c>
      <c r="AH15" s="71"/>
      <c r="AI15" s="68"/>
      <c r="AJ15" s="68">
        <f t="shared" si="2"/>
        <v>0</v>
      </c>
      <c r="AK15" s="69"/>
      <c r="AL15" s="62">
        <f t="shared" si="3"/>
        <v>0</v>
      </c>
      <c r="AM15" s="63"/>
      <c r="AN15" s="17"/>
      <c r="AO15" s="15"/>
      <c r="AP15" s="16"/>
      <c r="AQ15" s="67"/>
      <c r="AR15" s="67"/>
      <c r="AS15" s="27"/>
      <c r="AT15" s="27"/>
      <c r="AU15" s="27"/>
      <c r="AV15" s="27"/>
      <c r="AW15" s="27"/>
      <c r="AX15" s="27"/>
      <c r="AY15" s="28"/>
      <c r="AZ15" s="27">
        <f t="shared" si="10"/>
        <v>0</v>
      </c>
      <c r="BA15" s="71"/>
      <c r="BB15" s="68"/>
      <c r="BC15" s="68">
        <f t="shared" si="11"/>
        <v>0</v>
      </c>
      <c r="BD15" s="69">
        <f t="shared" si="4"/>
        <v>0</v>
      </c>
      <c r="BE15" s="62">
        <f t="shared" si="5"/>
        <v>0</v>
      </c>
      <c r="BF15" s="63">
        <f t="shared" si="6"/>
        <v>0</v>
      </c>
      <c r="BH15" s="70">
        <f t="shared" si="7"/>
        <v>0</v>
      </c>
    </row>
    <row r="16" spans="1:60" ht="15.25" thickBot="1" x14ac:dyDescent="1">
      <c r="A16" s="66"/>
      <c r="B16" s="31"/>
      <c r="C16" s="15"/>
      <c r="D16" s="16"/>
      <c r="E16" s="67"/>
      <c r="F16" s="67"/>
      <c r="G16" s="27"/>
      <c r="H16" s="27"/>
      <c r="I16" s="27"/>
      <c r="J16" s="27"/>
      <c r="K16" s="27"/>
      <c r="L16" s="27"/>
      <c r="M16" s="28"/>
      <c r="N16" s="27">
        <f t="shared" si="0"/>
        <v>0</v>
      </c>
      <c r="O16" s="71"/>
      <c r="P16" s="68"/>
      <c r="Q16" s="68">
        <f t="shared" si="8"/>
        <v>0</v>
      </c>
      <c r="R16" s="69"/>
      <c r="S16" s="62">
        <f t="shared" si="1"/>
        <v>0</v>
      </c>
      <c r="T16" s="63"/>
      <c r="U16" s="17"/>
      <c r="V16" s="15"/>
      <c r="W16" s="16"/>
      <c r="X16" s="67"/>
      <c r="Y16" s="67"/>
      <c r="Z16" s="27"/>
      <c r="AA16" s="27"/>
      <c r="AB16" s="27"/>
      <c r="AC16" s="27"/>
      <c r="AD16" s="27"/>
      <c r="AE16" s="27"/>
      <c r="AF16" s="28"/>
      <c r="AG16" s="27">
        <f t="shared" si="9"/>
        <v>0</v>
      </c>
      <c r="AH16" s="71"/>
      <c r="AI16" s="68"/>
      <c r="AJ16" s="68">
        <f t="shared" si="2"/>
        <v>0</v>
      </c>
      <c r="AK16" s="69"/>
      <c r="AL16" s="62">
        <f t="shared" si="3"/>
        <v>0</v>
      </c>
      <c r="AM16" s="63"/>
      <c r="AN16" s="17"/>
      <c r="AO16" s="15"/>
      <c r="AP16" s="16"/>
      <c r="AQ16" s="67"/>
      <c r="AR16" s="67"/>
      <c r="AS16" s="27"/>
      <c r="AT16" s="27"/>
      <c r="AU16" s="27"/>
      <c r="AV16" s="27"/>
      <c r="AW16" s="27"/>
      <c r="AX16" s="27"/>
      <c r="AY16" s="28"/>
      <c r="AZ16" s="27">
        <f t="shared" si="10"/>
        <v>0</v>
      </c>
      <c r="BA16" s="71"/>
      <c r="BB16" s="68"/>
      <c r="BC16" s="68">
        <f t="shared" si="11"/>
        <v>0</v>
      </c>
      <c r="BD16" s="69">
        <f t="shared" si="4"/>
        <v>0</v>
      </c>
      <c r="BE16" s="62">
        <f t="shared" si="5"/>
        <v>0</v>
      </c>
      <c r="BF16" s="63">
        <f t="shared" si="6"/>
        <v>0</v>
      </c>
      <c r="BH16" s="70">
        <f t="shared" si="7"/>
        <v>0</v>
      </c>
    </row>
    <row r="17" spans="1:60" ht="15.25" thickBot="1" x14ac:dyDescent="1">
      <c r="A17" s="66"/>
      <c r="B17" s="31"/>
      <c r="C17" s="15"/>
      <c r="D17" s="16"/>
      <c r="E17" s="67"/>
      <c r="F17" s="67"/>
      <c r="G17" s="27"/>
      <c r="H17" s="27"/>
      <c r="I17" s="27"/>
      <c r="J17" s="27"/>
      <c r="K17" s="27"/>
      <c r="L17" s="27"/>
      <c r="M17" s="28"/>
      <c r="N17" s="27">
        <f t="shared" si="0"/>
        <v>0</v>
      </c>
      <c r="O17" s="71"/>
      <c r="P17" s="68"/>
      <c r="Q17" s="68">
        <f t="shared" si="8"/>
        <v>0</v>
      </c>
      <c r="R17" s="69"/>
      <c r="S17" s="62">
        <f t="shared" si="1"/>
        <v>0</v>
      </c>
      <c r="T17" s="63"/>
      <c r="U17" s="17"/>
      <c r="V17" s="15"/>
      <c r="W17" s="16"/>
      <c r="X17" s="67"/>
      <c r="Y17" s="67"/>
      <c r="Z17" s="27"/>
      <c r="AA17" s="27"/>
      <c r="AB17" s="27"/>
      <c r="AC17" s="27"/>
      <c r="AD17" s="27"/>
      <c r="AE17" s="27"/>
      <c r="AF17" s="28"/>
      <c r="AG17" s="27">
        <f t="shared" si="9"/>
        <v>0</v>
      </c>
      <c r="AH17" s="71"/>
      <c r="AI17" s="68"/>
      <c r="AJ17" s="68">
        <f t="shared" si="2"/>
        <v>0</v>
      </c>
      <c r="AK17" s="69"/>
      <c r="AL17" s="62">
        <f t="shared" si="3"/>
        <v>0</v>
      </c>
      <c r="AM17" s="63"/>
      <c r="AN17" s="17"/>
      <c r="AO17" s="15"/>
      <c r="AP17" s="16"/>
      <c r="AQ17" s="67"/>
      <c r="AR17" s="67"/>
      <c r="AS17" s="27"/>
      <c r="AT17" s="27"/>
      <c r="AU17" s="27"/>
      <c r="AV17" s="27"/>
      <c r="AW17" s="27"/>
      <c r="AX17" s="27"/>
      <c r="AY17" s="28"/>
      <c r="AZ17" s="27">
        <f t="shared" si="10"/>
        <v>0</v>
      </c>
      <c r="BA17" s="71"/>
      <c r="BB17" s="68"/>
      <c r="BC17" s="68">
        <f t="shared" si="11"/>
        <v>0</v>
      </c>
      <c r="BD17" s="69">
        <f t="shared" si="4"/>
        <v>0</v>
      </c>
      <c r="BE17" s="62">
        <f t="shared" si="5"/>
        <v>0</v>
      </c>
      <c r="BF17" s="63">
        <f t="shared" si="6"/>
        <v>0</v>
      </c>
      <c r="BH17" s="70">
        <f t="shared" si="7"/>
        <v>0</v>
      </c>
    </row>
    <row r="18" spans="1:60" ht="15.25" thickBot="1" x14ac:dyDescent="1">
      <c r="A18" s="66"/>
      <c r="B18" s="31"/>
      <c r="C18" s="15"/>
      <c r="D18" s="16"/>
      <c r="E18" s="67"/>
      <c r="F18" s="67"/>
      <c r="G18" s="27"/>
      <c r="H18" s="27"/>
      <c r="I18" s="27"/>
      <c r="J18" s="27"/>
      <c r="K18" s="27"/>
      <c r="L18" s="27"/>
      <c r="M18" s="28"/>
      <c r="N18" s="27">
        <f t="shared" si="0"/>
        <v>0</v>
      </c>
      <c r="O18" s="71"/>
      <c r="P18" s="68"/>
      <c r="Q18" s="68">
        <f t="shared" si="8"/>
        <v>0</v>
      </c>
      <c r="R18" s="69"/>
      <c r="S18" s="62">
        <f t="shared" si="1"/>
        <v>0</v>
      </c>
      <c r="T18" s="63"/>
      <c r="U18" s="17"/>
      <c r="V18" s="15"/>
      <c r="W18" s="16"/>
      <c r="X18" s="67"/>
      <c r="Y18" s="67"/>
      <c r="Z18" s="27"/>
      <c r="AA18" s="27"/>
      <c r="AB18" s="27"/>
      <c r="AC18" s="27"/>
      <c r="AD18" s="27"/>
      <c r="AE18" s="27"/>
      <c r="AF18" s="28"/>
      <c r="AG18" s="27">
        <f t="shared" si="9"/>
        <v>0</v>
      </c>
      <c r="AH18" s="71"/>
      <c r="AI18" s="68"/>
      <c r="AJ18" s="68">
        <f t="shared" si="2"/>
        <v>0</v>
      </c>
      <c r="AK18" s="69"/>
      <c r="AL18" s="62">
        <f t="shared" si="3"/>
        <v>0</v>
      </c>
      <c r="AM18" s="63"/>
      <c r="AN18" s="17"/>
      <c r="AO18" s="15"/>
      <c r="AP18" s="16"/>
      <c r="AQ18" s="67"/>
      <c r="AR18" s="67"/>
      <c r="AS18" s="27"/>
      <c r="AT18" s="27"/>
      <c r="AU18" s="27"/>
      <c r="AV18" s="27"/>
      <c r="AW18" s="27"/>
      <c r="AX18" s="27"/>
      <c r="AY18" s="28"/>
      <c r="AZ18" s="27">
        <f t="shared" si="10"/>
        <v>0</v>
      </c>
      <c r="BA18" s="71"/>
      <c r="BB18" s="68"/>
      <c r="BC18" s="68">
        <f t="shared" si="11"/>
        <v>0</v>
      </c>
      <c r="BD18" s="69">
        <f t="shared" si="4"/>
        <v>0</v>
      </c>
      <c r="BE18" s="62">
        <f t="shared" si="5"/>
        <v>0</v>
      </c>
      <c r="BF18" s="63">
        <f t="shared" si="6"/>
        <v>0</v>
      </c>
      <c r="BH18" s="70">
        <f t="shared" si="7"/>
        <v>0</v>
      </c>
    </row>
    <row r="19" spans="1:60" ht="15.25" thickBot="1" x14ac:dyDescent="1">
      <c r="A19" s="66"/>
      <c r="B19" s="31"/>
      <c r="C19" s="15"/>
      <c r="D19" s="16"/>
      <c r="E19" s="67"/>
      <c r="F19" s="67"/>
      <c r="G19" s="27"/>
      <c r="H19" s="27"/>
      <c r="I19" s="27"/>
      <c r="J19" s="27"/>
      <c r="K19" s="27"/>
      <c r="L19" s="27"/>
      <c r="M19" s="28"/>
      <c r="N19" s="27">
        <f t="shared" si="0"/>
        <v>0</v>
      </c>
      <c r="O19" s="71"/>
      <c r="P19" s="68"/>
      <c r="Q19" s="68">
        <f t="shared" si="8"/>
        <v>0</v>
      </c>
      <c r="R19" s="69"/>
      <c r="S19" s="62">
        <f t="shared" si="1"/>
        <v>0</v>
      </c>
      <c r="T19" s="63"/>
      <c r="U19" s="17"/>
      <c r="V19" s="15"/>
      <c r="W19" s="16"/>
      <c r="X19" s="67"/>
      <c r="Y19" s="67"/>
      <c r="Z19" s="27"/>
      <c r="AA19" s="27"/>
      <c r="AB19" s="27"/>
      <c r="AC19" s="27"/>
      <c r="AD19" s="27"/>
      <c r="AE19" s="27"/>
      <c r="AF19" s="28"/>
      <c r="AG19" s="27">
        <f t="shared" si="9"/>
        <v>0</v>
      </c>
      <c r="AH19" s="71"/>
      <c r="AI19" s="68"/>
      <c r="AJ19" s="68">
        <f t="shared" si="2"/>
        <v>0</v>
      </c>
      <c r="AK19" s="69"/>
      <c r="AL19" s="62">
        <f t="shared" si="3"/>
        <v>0</v>
      </c>
      <c r="AM19" s="63"/>
      <c r="AN19" s="17"/>
      <c r="AO19" s="15"/>
      <c r="AP19" s="16"/>
      <c r="AQ19" s="67"/>
      <c r="AR19" s="67"/>
      <c r="AS19" s="27"/>
      <c r="AT19" s="27"/>
      <c r="AU19" s="27"/>
      <c r="AV19" s="27"/>
      <c r="AW19" s="27"/>
      <c r="AX19" s="27"/>
      <c r="AY19" s="28"/>
      <c r="AZ19" s="27">
        <f t="shared" si="10"/>
        <v>0</v>
      </c>
      <c r="BA19" s="71"/>
      <c r="BB19" s="68"/>
      <c r="BC19" s="68">
        <f t="shared" si="11"/>
        <v>0</v>
      </c>
      <c r="BD19" s="69">
        <f t="shared" si="4"/>
        <v>0</v>
      </c>
      <c r="BE19" s="62">
        <f t="shared" si="5"/>
        <v>0</v>
      </c>
      <c r="BF19" s="63">
        <f t="shared" si="6"/>
        <v>0</v>
      </c>
      <c r="BH19" s="70">
        <f t="shared" si="7"/>
        <v>0</v>
      </c>
    </row>
    <row r="20" spans="1:60" ht="15.25" thickBot="1" x14ac:dyDescent="1">
      <c r="A20" s="66"/>
      <c r="B20" s="31"/>
      <c r="C20" s="15"/>
      <c r="D20" s="16"/>
      <c r="E20" s="67"/>
      <c r="F20" s="67"/>
      <c r="G20" s="27"/>
      <c r="H20" s="27"/>
      <c r="I20" s="27"/>
      <c r="J20" s="27"/>
      <c r="K20" s="27"/>
      <c r="L20" s="27"/>
      <c r="M20" s="28"/>
      <c r="N20" s="27">
        <f t="shared" si="0"/>
        <v>0</v>
      </c>
      <c r="O20" s="71"/>
      <c r="P20" s="68"/>
      <c r="Q20" s="68">
        <f t="shared" si="8"/>
        <v>0</v>
      </c>
      <c r="R20" s="69"/>
      <c r="S20" s="62">
        <f t="shared" si="1"/>
        <v>0</v>
      </c>
      <c r="T20" s="63"/>
      <c r="U20" s="17"/>
      <c r="V20" s="15"/>
      <c r="W20" s="16"/>
      <c r="X20" s="67"/>
      <c r="Y20" s="67"/>
      <c r="Z20" s="27"/>
      <c r="AA20" s="27"/>
      <c r="AB20" s="27"/>
      <c r="AC20" s="27"/>
      <c r="AD20" s="27"/>
      <c r="AE20" s="27"/>
      <c r="AF20" s="28"/>
      <c r="AG20" s="27">
        <f t="shared" si="9"/>
        <v>0</v>
      </c>
      <c r="AH20" s="71"/>
      <c r="AI20" s="68"/>
      <c r="AJ20" s="68">
        <f t="shared" si="2"/>
        <v>0</v>
      </c>
      <c r="AK20" s="69"/>
      <c r="AL20" s="62">
        <f t="shared" si="3"/>
        <v>0</v>
      </c>
      <c r="AM20" s="63"/>
      <c r="AN20" s="17"/>
      <c r="AO20" s="15"/>
      <c r="AP20" s="16"/>
      <c r="AQ20" s="67"/>
      <c r="AR20" s="67"/>
      <c r="AS20" s="27"/>
      <c r="AT20" s="27"/>
      <c r="AU20" s="27"/>
      <c r="AV20" s="27"/>
      <c r="AW20" s="27"/>
      <c r="AX20" s="27"/>
      <c r="AY20" s="28"/>
      <c r="AZ20" s="27">
        <f t="shared" si="10"/>
        <v>0</v>
      </c>
      <c r="BA20" s="71"/>
      <c r="BB20" s="68"/>
      <c r="BC20" s="68">
        <f t="shared" si="11"/>
        <v>0</v>
      </c>
      <c r="BD20" s="69">
        <f t="shared" si="4"/>
        <v>0</v>
      </c>
      <c r="BE20" s="62">
        <f t="shared" si="5"/>
        <v>0</v>
      </c>
      <c r="BF20" s="63">
        <f t="shared" si="6"/>
        <v>0</v>
      </c>
      <c r="BH20" s="70">
        <f t="shared" si="7"/>
        <v>0</v>
      </c>
    </row>
    <row r="21" spans="1:60" ht="15.25" thickBot="1" x14ac:dyDescent="1">
      <c r="A21" s="66"/>
      <c r="B21" s="31"/>
      <c r="C21" s="15"/>
      <c r="D21" s="16"/>
      <c r="E21" s="67"/>
      <c r="F21" s="67"/>
      <c r="G21" s="27"/>
      <c r="H21" s="27"/>
      <c r="I21" s="27"/>
      <c r="J21" s="27"/>
      <c r="K21" s="27"/>
      <c r="L21" s="27"/>
      <c r="M21" s="28"/>
      <c r="N21" s="27">
        <f t="shared" si="0"/>
        <v>0</v>
      </c>
      <c r="O21" s="71"/>
      <c r="P21" s="68"/>
      <c r="Q21" s="68">
        <f t="shared" si="8"/>
        <v>0</v>
      </c>
      <c r="R21" s="69"/>
      <c r="S21" s="62">
        <f t="shared" si="1"/>
        <v>0</v>
      </c>
      <c r="T21" s="63"/>
      <c r="U21" s="17"/>
      <c r="V21" s="15"/>
      <c r="W21" s="16"/>
      <c r="X21" s="67"/>
      <c r="Y21" s="67"/>
      <c r="Z21" s="27"/>
      <c r="AA21" s="27"/>
      <c r="AB21" s="27"/>
      <c r="AC21" s="27"/>
      <c r="AD21" s="27"/>
      <c r="AE21" s="27"/>
      <c r="AF21" s="28"/>
      <c r="AG21" s="27">
        <f t="shared" si="9"/>
        <v>0</v>
      </c>
      <c r="AH21" s="71"/>
      <c r="AI21" s="68"/>
      <c r="AJ21" s="68">
        <f t="shared" si="2"/>
        <v>0</v>
      </c>
      <c r="AK21" s="69"/>
      <c r="AL21" s="62">
        <f t="shared" si="3"/>
        <v>0</v>
      </c>
      <c r="AM21" s="63"/>
      <c r="AN21" s="17"/>
      <c r="AO21" s="15"/>
      <c r="AP21" s="16"/>
      <c r="AQ21" s="67"/>
      <c r="AR21" s="67"/>
      <c r="AS21" s="27"/>
      <c r="AT21" s="27"/>
      <c r="AU21" s="27"/>
      <c r="AV21" s="27"/>
      <c r="AW21" s="27"/>
      <c r="AX21" s="27"/>
      <c r="AY21" s="28"/>
      <c r="AZ21" s="27">
        <f t="shared" si="10"/>
        <v>0</v>
      </c>
      <c r="BA21" s="71"/>
      <c r="BB21" s="68"/>
      <c r="BC21" s="68">
        <f t="shared" si="11"/>
        <v>0</v>
      </c>
      <c r="BD21" s="69">
        <f t="shared" si="4"/>
        <v>0</v>
      </c>
      <c r="BE21" s="62">
        <f t="shared" si="5"/>
        <v>0</v>
      </c>
      <c r="BF21" s="63">
        <f t="shared" si="6"/>
        <v>0</v>
      </c>
      <c r="BH21" s="70">
        <f t="shared" si="7"/>
        <v>0</v>
      </c>
    </row>
    <row r="22" spans="1:60" ht="15.25" thickBot="1" x14ac:dyDescent="1">
      <c r="A22" s="66"/>
      <c r="B22" s="31"/>
      <c r="C22" s="15"/>
      <c r="D22" s="16"/>
      <c r="E22" s="67"/>
      <c r="F22" s="67"/>
      <c r="G22" s="27"/>
      <c r="H22" s="27"/>
      <c r="I22" s="27"/>
      <c r="J22" s="27"/>
      <c r="K22" s="27"/>
      <c r="L22" s="27"/>
      <c r="M22" s="28"/>
      <c r="N22" s="27">
        <f t="shared" si="0"/>
        <v>0</v>
      </c>
      <c r="O22" s="71"/>
      <c r="P22" s="68"/>
      <c r="Q22" s="68">
        <f t="shared" si="8"/>
        <v>0</v>
      </c>
      <c r="R22" s="69"/>
      <c r="S22" s="62">
        <f t="shared" si="1"/>
        <v>0</v>
      </c>
      <c r="T22" s="63"/>
      <c r="U22" s="17"/>
      <c r="V22" s="15"/>
      <c r="W22" s="16"/>
      <c r="X22" s="67"/>
      <c r="Y22" s="67"/>
      <c r="Z22" s="27"/>
      <c r="AA22" s="27"/>
      <c r="AB22" s="27"/>
      <c r="AC22" s="27"/>
      <c r="AD22" s="27"/>
      <c r="AE22" s="27"/>
      <c r="AF22" s="28"/>
      <c r="AG22" s="27">
        <f t="shared" si="9"/>
        <v>0</v>
      </c>
      <c r="AH22" s="71"/>
      <c r="AI22" s="68"/>
      <c r="AJ22" s="68">
        <f t="shared" si="2"/>
        <v>0</v>
      </c>
      <c r="AK22" s="69"/>
      <c r="AL22" s="62">
        <f t="shared" si="3"/>
        <v>0</v>
      </c>
      <c r="AM22" s="63"/>
      <c r="AN22" s="17"/>
      <c r="AO22" s="15"/>
      <c r="AP22" s="16"/>
      <c r="AQ22" s="67"/>
      <c r="AR22" s="67"/>
      <c r="AS22" s="27"/>
      <c r="AT22" s="27"/>
      <c r="AU22" s="27"/>
      <c r="AV22" s="27"/>
      <c r="AW22" s="27"/>
      <c r="AX22" s="27"/>
      <c r="AY22" s="28"/>
      <c r="AZ22" s="27">
        <f t="shared" si="10"/>
        <v>0</v>
      </c>
      <c r="BA22" s="71"/>
      <c r="BB22" s="68"/>
      <c r="BC22" s="68">
        <f t="shared" si="11"/>
        <v>0</v>
      </c>
      <c r="BD22" s="69">
        <f t="shared" si="4"/>
        <v>0</v>
      </c>
      <c r="BE22" s="62">
        <f t="shared" si="5"/>
        <v>0</v>
      </c>
      <c r="BF22" s="63">
        <f t="shared" si="6"/>
        <v>0</v>
      </c>
      <c r="BH22" s="70">
        <f t="shared" si="7"/>
        <v>0</v>
      </c>
    </row>
    <row r="23" spans="1:60" ht="15.25" thickBot="1" x14ac:dyDescent="1">
      <c r="A23" s="66"/>
      <c r="B23" s="31"/>
      <c r="C23" s="15"/>
      <c r="D23" s="16"/>
      <c r="E23" s="67"/>
      <c r="F23" s="67"/>
      <c r="G23" s="27"/>
      <c r="H23" s="27"/>
      <c r="I23" s="27"/>
      <c r="J23" s="27"/>
      <c r="K23" s="27"/>
      <c r="L23" s="27"/>
      <c r="M23" s="28"/>
      <c r="N23" s="27">
        <f t="shared" si="0"/>
        <v>0</v>
      </c>
      <c r="O23" s="71"/>
      <c r="P23" s="68"/>
      <c r="Q23" s="68">
        <f t="shared" si="8"/>
        <v>0</v>
      </c>
      <c r="R23" s="69"/>
      <c r="S23" s="62">
        <f t="shared" si="1"/>
        <v>0</v>
      </c>
      <c r="T23" s="63"/>
      <c r="U23" s="17"/>
      <c r="V23" s="15"/>
      <c r="W23" s="16"/>
      <c r="X23" s="67"/>
      <c r="Y23" s="67"/>
      <c r="Z23" s="27"/>
      <c r="AA23" s="27"/>
      <c r="AB23" s="27"/>
      <c r="AC23" s="27"/>
      <c r="AD23" s="27"/>
      <c r="AE23" s="27"/>
      <c r="AF23" s="28"/>
      <c r="AG23" s="27">
        <f t="shared" si="9"/>
        <v>0</v>
      </c>
      <c r="AH23" s="71"/>
      <c r="AI23" s="68"/>
      <c r="AJ23" s="68">
        <f t="shared" si="2"/>
        <v>0</v>
      </c>
      <c r="AK23" s="69"/>
      <c r="AL23" s="62">
        <f t="shared" si="3"/>
        <v>0</v>
      </c>
      <c r="AM23" s="63"/>
      <c r="AN23" s="17"/>
      <c r="AO23" s="15"/>
      <c r="AP23" s="16"/>
      <c r="AQ23" s="67"/>
      <c r="AR23" s="67"/>
      <c r="AS23" s="27"/>
      <c r="AT23" s="27"/>
      <c r="AU23" s="27"/>
      <c r="AV23" s="27"/>
      <c r="AW23" s="27"/>
      <c r="AX23" s="27"/>
      <c r="AY23" s="28"/>
      <c r="AZ23" s="27">
        <f t="shared" si="10"/>
        <v>0</v>
      </c>
      <c r="BA23" s="71"/>
      <c r="BB23" s="68"/>
      <c r="BC23" s="68">
        <f t="shared" si="11"/>
        <v>0</v>
      </c>
      <c r="BD23" s="69">
        <f t="shared" si="4"/>
        <v>0</v>
      </c>
      <c r="BE23" s="62">
        <f t="shared" si="5"/>
        <v>0</v>
      </c>
      <c r="BF23" s="63">
        <f t="shared" si="6"/>
        <v>0</v>
      </c>
      <c r="BH23" s="70">
        <f t="shared" si="7"/>
        <v>0</v>
      </c>
    </row>
    <row r="24" spans="1:60" ht="15.25" thickBot="1" x14ac:dyDescent="1">
      <c r="A24" s="66"/>
      <c r="B24" s="31"/>
      <c r="C24" s="15"/>
      <c r="D24" s="16"/>
      <c r="E24" s="67"/>
      <c r="F24" s="67"/>
      <c r="G24" s="27"/>
      <c r="H24" s="27"/>
      <c r="I24" s="27"/>
      <c r="J24" s="27"/>
      <c r="K24" s="27"/>
      <c r="L24" s="27"/>
      <c r="M24" s="28"/>
      <c r="N24" s="27">
        <f t="shared" si="0"/>
        <v>0</v>
      </c>
      <c r="O24" s="71"/>
      <c r="P24" s="68"/>
      <c r="Q24" s="68">
        <f t="shared" si="8"/>
        <v>0</v>
      </c>
      <c r="R24" s="69"/>
      <c r="S24" s="62">
        <f t="shared" si="1"/>
        <v>0</v>
      </c>
      <c r="T24" s="63"/>
      <c r="U24" s="17"/>
      <c r="V24" s="15"/>
      <c r="W24" s="16"/>
      <c r="X24" s="67"/>
      <c r="Y24" s="67"/>
      <c r="Z24" s="27"/>
      <c r="AA24" s="27"/>
      <c r="AB24" s="27"/>
      <c r="AC24" s="27"/>
      <c r="AD24" s="27"/>
      <c r="AE24" s="27"/>
      <c r="AF24" s="28"/>
      <c r="AG24" s="27">
        <f t="shared" si="9"/>
        <v>0</v>
      </c>
      <c r="AH24" s="71"/>
      <c r="AI24" s="68"/>
      <c r="AJ24" s="68">
        <f t="shared" si="2"/>
        <v>0</v>
      </c>
      <c r="AK24" s="69"/>
      <c r="AL24" s="62">
        <f t="shared" si="3"/>
        <v>0</v>
      </c>
      <c r="AM24" s="63"/>
      <c r="AN24" s="17"/>
      <c r="AO24" s="15"/>
      <c r="AP24" s="16"/>
      <c r="AQ24" s="67"/>
      <c r="AR24" s="67"/>
      <c r="AS24" s="27"/>
      <c r="AT24" s="27"/>
      <c r="AU24" s="27"/>
      <c r="AV24" s="27"/>
      <c r="AW24" s="27"/>
      <c r="AX24" s="27"/>
      <c r="AY24" s="28"/>
      <c r="AZ24" s="27">
        <f t="shared" si="10"/>
        <v>0</v>
      </c>
      <c r="BA24" s="71"/>
      <c r="BB24" s="68"/>
      <c r="BC24" s="68">
        <f t="shared" si="11"/>
        <v>0</v>
      </c>
      <c r="BD24" s="69">
        <f t="shared" si="4"/>
        <v>0</v>
      </c>
      <c r="BE24" s="62">
        <f t="shared" si="5"/>
        <v>0</v>
      </c>
      <c r="BF24" s="63">
        <f t="shared" si="6"/>
        <v>0</v>
      </c>
      <c r="BH24" s="70">
        <f t="shared" si="7"/>
        <v>0</v>
      </c>
    </row>
    <row r="25" spans="1:60" ht="15.25" thickBot="1" x14ac:dyDescent="1">
      <c r="A25" s="66"/>
      <c r="B25" s="31"/>
      <c r="C25" s="15"/>
      <c r="D25" s="16"/>
      <c r="E25" s="67"/>
      <c r="F25" s="67"/>
      <c r="G25" s="27"/>
      <c r="H25" s="27"/>
      <c r="I25" s="27"/>
      <c r="J25" s="27"/>
      <c r="K25" s="27"/>
      <c r="L25" s="27"/>
      <c r="M25" s="28"/>
      <c r="N25" s="27">
        <f t="shared" si="0"/>
        <v>0</v>
      </c>
      <c r="O25" s="71"/>
      <c r="P25" s="68"/>
      <c r="Q25" s="68">
        <f t="shared" si="8"/>
        <v>0</v>
      </c>
      <c r="R25" s="69"/>
      <c r="S25" s="62">
        <f t="shared" si="1"/>
        <v>0</v>
      </c>
      <c r="T25" s="63"/>
      <c r="U25" s="17"/>
      <c r="V25" s="15"/>
      <c r="W25" s="16"/>
      <c r="X25" s="67"/>
      <c r="Y25" s="67"/>
      <c r="Z25" s="27"/>
      <c r="AA25" s="27"/>
      <c r="AB25" s="27"/>
      <c r="AC25" s="27"/>
      <c r="AD25" s="27"/>
      <c r="AE25" s="27"/>
      <c r="AF25" s="28"/>
      <c r="AG25" s="27">
        <f t="shared" si="9"/>
        <v>0</v>
      </c>
      <c r="AH25" s="71"/>
      <c r="AI25" s="68"/>
      <c r="AJ25" s="68">
        <f t="shared" si="2"/>
        <v>0</v>
      </c>
      <c r="AK25" s="69"/>
      <c r="AL25" s="62">
        <f t="shared" si="3"/>
        <v>0</v>
      </c>
      <c r="AM25" s="63"/>
      <c r="AN25" s="17"/>
      <c r="AO25" s="15"/>
      <c r="AP25" s="16"/>
      <c r="AQ25" s="67"/>
      <c r="AR25" s="67"/>
      <c r="AS25" s="27"/>
      <c r="AT25" s="27"/>
      <c r="AU25" s="27"/>
      <c r="AV25" s="27"/>
      <c r="AW25" s="27"/>
      <c r="AX25" s="27"/>
      <c r="AY25" s="28"/>
      <c r="AZ25" s="27">
        <f t="shared" si="10"/>
        <v>0</v>
      </c>
      <c r="BA25" s="71"/>
      <c r="BB25" s="68"/>
      <c r="BC25" s="68">
        <f t="shared" si="11"/>
        <v>0</v>
      </c>
      <c r="BD25" s="69">
        <f t="shared" si="4"/>
        <v>0</v>
      </c>
      <c r="BE25" s="62">
        <f t="shared" si="5"/>
        <v>0</v>
      </c>
      <c r="BF25" s="63">
        <f t="shared" si="6"/>
        <v>0</v>
      </c>
      <c r="BH25" s="70">
        <f t="shared" si="7"/>
        <v>0</v>
      </c>
    </row>
    <row r="26" spans="1:60" ht="15.25" thickBot="1" x14ac:dyDescent="1">
      <c r="A26" s="66"/>
      <c r="B26" s="31"/>
      <c r="C26" s="15"/>
      <c r="D26" s="16"/>
      <c r="E26" s="67"/>
      <c r="F26" s="67"/>
      <c r="G26" s="27"/>
      <c r="H26" s="27"/>
      <c r="I26" s="27"/>
      <c r="J26" s="27"/>
      <c r="K26" s="27"/>
      <c r="L26" s="27"/>
      <c r="M26" s="28"/>
      <c r="N26" s="27">
        <f t="shared" si="0"/>
        <v>0</v>
      </c>
      <c r="O26" s="71"/>
      <c r="P26" s="68"/>
      <c r="Q26" s="68">
        <f t="shared" si="8"/>
        <v>0</v>
      </c>
      <c r="R26" s="69"/>
      <c r="S26" s="62">
        <f t="shared" si="1"/>
        <v>0</v>
      </c>
      <c r="T26" s="63"/>
      <c r="U26" s="17"/>
      <c r="V26" s="15"/>
      <c r="W26" s="16"/>
      <c r="X26" s="67"/>
      <c r="Y26" s="67"/>
      <c r="Z26" s="27"/>
      <c r="AA26" s="27"/>
      <c r="AB26" s="27"/>
      <c r="AC26" s="27"/>
      <c r="AD26" s="27"/>
      <c r="AE26" s="27"/>
      <c r="AF26" s="28"/>
      <c r="AG26" s="27">
        <f t="shared" si="9"/>
        <v>0</v>
      </c>
      <c r="AH26" s="71"/>
      <c r="AI26" s="68"/>
      <c r="AJ26" s="68">
        <f t="shared" si="2"/>
        <v>0</v>
      </c>
      <c r="AK26" s="69"/>
      <c r="AL26" s="62">
        <f t="shared" si="3"/>
        <v>0</v>
      </c>
      <c r="AM26" s="63"/>
      <c r="AN26" s="17"/>
      <c r="AO26" s="15"/>
      <c r="AP26" s="16"/>
      <c r="AQ26" s="67"/>
      <c r="AR26" s="67"/>
      <c r="AS26" s="27"/>
      <c r="AT26" s="27"/>
      <c r="AU26" s="27"/>
      <c r="AV26" s="27"/>
      <c r="AW26" s="27"/>
      <c r="AX26" s="27"/>
      <c r="AY26" s="28"/>
      <c r="AZ26" s="27">
        <f t="shared" si="10"/>
        <v>0</v>
      </c>
      <c r="BA26" s="71"/>
      <c r="BB26" s="68"/>
      <c r="BC26" s="68">
        <f t="shared" si="11"/>
        <v>0</v>
      </c>
      <c r="BD26" s="69">
        <f t="shared" si="4"/>
        <v>0</v>
      </c>
      <c r="BE26" s="62">
        <f t="shared" si="5"/>
        <v>0</v>
      </c>
      <c r="BF26" s="63">
        <f t="shared" si="6"/>
        <v>0</v>
      </c>
      <c r="BH26" s="70">
        <f t="shared" si="7"/>
        <v>0</v>
      </c>
    </row>
    <row r="27" spans="1:60" ht="15.25" thickBot="1" x14ac:dyDescent="1">
      <c r="A27" s="66"/>
      <c r="B27" s="31"/>
      <c r="C27" s="15"/>
      <c r="D27" s="16"/>
      <c r="E27" s="67"/>
      <c r="F27" s="67"/>
      <c r="G27" s="27"/>
      <c r="H27" s="27"/>
      <c r="I27" s="27"/>
      <c r="J27" s="27"/>
      <c r="K27" s="27"/>
      <c r="L27" s="27"/>
      <c r="M27" s="28"/>
      <c r="N27" s="27">
        <f t="shared" si="0"/>
        <v>0</v>
      </c>
      <c r="O27" s="71"/>
      <c r="P27" s="68"/>
      <c r="Q27" s="68">
        <f t="shared" si="8"/>
        <v>0</v>
      </c>
      <c r="R27" s="69"/>
      <c r="S27" s="62">
        <f t="shared" si="1"/>
        <v>0</v>
      </c>
      <c r="T27" s="63"/>
      <c r="U27" s="17"/>
      <c r="V27" s="15"/>
      <c r="W27" s="16"/>
      <c r="X27" s="67"/>
      <c r="Y27" s="67"/>
      <c r="Z27" s="27"/>
      <c r="AA27" s="27"/>
      <c r="AB27" s="27"/>
      <c r="AC27" s="27"/>
      <c r="AD27" s="27"/>
      <c r="AE27" s="27"/>
      <c r="AF27" s="28"/>
      <c r="AG27" s="27">
        <f t="shared" si="9"/>
        <v>0</v>
      </c>
      <c r="AH27" s="71"/>
      <c r="AI27" s="68"/>
      <c r="AJ27" s="68">
        <f t="shared" si="2"/>
        <v>0</v>
      </c>
      <c r="AK27" s="69"/>
      <c r="AL27" s="62">
        <f t="shared" si="3"/>
        <v>0</v>
      </c>
      <c r="AM27" s="63"/>
      <c r="AN27" s="17"/>
      <c r="AO27" s="15"/>
      <c r="AP27" s="16"/>
      <c r="AQ27" s="67"/>
      <c r="AR27" s="67"/>
      <c r="AS27" s="27"/>
      <c r="AT27" s="27"/>
      <c r="AU27" s="27"/>
      <c r="AV27" s="27"/>
      <c r="AW27" s="27"/>
      <c r="AX27" s="27"/>
      <c r="AY27" s="28"/>
      <c r="AZ27" s="27">
        <f t="shared" si="10"/>
        <v>0</v>
      </c>
      <c r="BA27" s="71"/>
      <c r="BB27" s="68"/>
      <c r="BC27" s="68">
        <f t="shared" si="11"/>
        <v>0</v>
      </c>
      <c r="BD27" s="69">
        <f t="shared" si="4"/>
        <v>0</v>
      </c>
      <c r="BE27" s="62">
        <f t="shared" si="5"/>
        <v>0</v>
      </c>
      <c r="BF27" s="63">
        <f t="shared" si="6"/>
        <v>0</v>
      </c>
      <c r="BH27" s="70">
        <f t="shared" si="7"/>
        <v>0</v>
      </c>
    </row>
    <row r="28" spans="1:60" ht="15.25" thickBot="1" x14ac:dyDescent="1">
      <c r="A28" s="66"/>
      <c r="B28" s="31"/>
      <c r="C28" s="15"/>
      <c r="D28" s="16"/>
      <c r="E28" s="67"/>
      <c r="F28" s="67"/>
      <c r="G28" s="27"/>
      <c r="H28" s="27"/>
      <c r="I28" s="27"/>
      <c r="J28" s="27"/>
      <c r="K28" s="27"/>
      <c r="L28" s="27"/>
      <c r="M28" s="28"/>
      <c r="N28" s="27">
        <f t="shared" si="0"/>
        <v>0</v>
      </c>
      <c r="O28" s="71"/>
      <c r="P28" s="68"/>
      <c r="Q28" s="68">
        <f t="shared" si="8"/>
        <v>0</v>
      </c>
      <c r="R28" s="69"/>
      <c r="S28" s="62">
        <f t="shared" si="1"/>
        <v>0</v>
      </c>
      <c r="T28" s="63"/>
      <c r="U28" s="17"/>
      <c r="V28" s="15"/>
      <c r="W28" s="16"/>
      <c r="X28" s="67"/>
      <c r="Y28" s="67"/>
      <c r="Z28" s="27"/>
      <c r="AA28" s="27"/>
      <c r="AB28" s="27"/>
      <c r="AC28" s="27"/>
      <c r="AD28" s="27"/>
      <c r="AE28" s="27"/>
      <c r="AF28" s="28"/>
      <c r="AG28" s="27">
        <f t="shared" si="9"/>
        <v>0</v>
      </c>
      <c r="AH28" s="71"/>
      <c r="AI28" s="68"/>
      <c r="AJ28" s="68">
        <f t="shared" si="2"/>
        <v>0</v>
      </c>
      <c r="AK28" s="69"/>
      <c r="AL28" s="62">
        <f t="shared" si="3"/>
        <v>0</v>
      </c>
      <c r="AM28" s="63"/>
      <c r="AN28" s="17"/>
      <c r="AO28" s="15"/>
      <c r="AP28" s="16"/>
      <c r="AQ28" s="67"/>
      <c r="AR28" s="67"/>
      <c r="AS28" s="27"/>
      <c r="AT28" s="27"/>
      <c r="AU28" s="27"/>
      <c r="AV28" s="27"/>
      <c r="AW28" s="27"/>
      <c r="AX28" s="27"/>
      <c r="AY28" s="28"/>
      <c r="AZ28" s="27">
        <f t="shared" si="10"/>
        <v>0</v>
      </c>
      <c r="BA28" s="71"/>
      <c r="BB28" s="68"/>
      <c r="BC28" s="68">
        <f t="shared" si="11"/>
        <v>0</v>
      </c>
      <c r="BD28" s="69">
        <f t="shared" si="4"/>
        <v>0</v>
      </c>
      <c r="BE28" s="62">
        <f t="shared" si="5"/>
        <v>0</v>
      </c>
      <c r="BF28" s="63">
        <f t="shared" si="6"/>
        <v>0</v>
      </c>
      <c r="BH28" s="70">
        <f t="shared" si="7"/>
        <v>0</v>
      </c>
    </row>
    <row r="29" spans="1:60" ht="15.25" thickBot="1" x14ac:dyDescent="1">
      <c r="A29" s="66"/>
      <c r="B29" s="31"/>
      <c r="C29" s="15"/>
      <c r="D29" s="16"/>
      <c r="E29" s="67"/>
      <c r="F29" s="67"/>
      <c r="G29" s="27"/>
      <c r="H29" s="27"/>
      <c r="I29" s="27"/>
      <c r="J29" s="27"/>
      <c r="K29" s="27"/>
      <c r="L29" s="27"/>
      <c r="M29" s="28"/>
      <c r="N29" s="27">
        <f t="shared" si="0"/>
        <v>0</v>
      </c>
      <c r="O29" s="71"/>
      <c r="P29" s="68"/>
      <c r="Q29" s="68">
        <f t="shared" si="8"/>
        <v>0</v>
      </c>
      <c r="R29" s="69"/>
      <c r="S29" s="62">
        <f t="shared" si="1"/>
        <v>0</v>
      </c>
      <c r="T29" s="63"/>
      <c r="U29" s="17"/>
      <c r="V29" s="15"/>
      <c r="W29" s="16"/>
      <c r="X29" s="67"/>
      <c r="Y29" s="67"/>
      <c r="Z29" s="27"/>
      <c r="AA29" s="27"/>
      <c r="AB29" s="27"/>
      <c r="AC29" s="27"/>
      <c r="AD29" s="27"/>
      <c r="AE29" s="27"/>
      <c r="AF29" s="28"/>
      <c r="AG29" s="27">
        <f t="shared" si="9"/>
        <v>0</v>
      </c>
      <c r="AH29" s="71"/>
      <c r="AI29" s="68"/>
      <c r="AJ29" s="68">
        <f t="shared" si="2"/>
        <v>0</v>
      </c>
      <c r="AK29" s="69"/>
      <c r="AL29" s="62">
        <f t="shared" si="3"/>
        <v>0</v>
      </c>
      <c r="AM29" s="63"/>
      <c r="AN29" s="17"/>
      <c r="AO29" s="15"/>
      <c r="AP29" s="16"/>
      <c r="AQ29" s="67"/>
      <c r="AR29" s="67"/>
      <c r="AS29" s="27"/>
      <c r="AT29" s="27"/>
      <c r="AU29" s="27"/>
      <c r="AV29" s="27"/>
      <c r="AW29" s="27"/>
      <c r="AX29" s="27"/>
      <c r="AY29" s="28"/>
      <c r="AZ29" s="27">
        <f t="shared" si="10"/>
        <v>0</v>
      </c>
      <c r="BA29" s="71"/>
      <c r="BB29" s="68"/>
      <c r="BC29" s="68">
        <f t="shared" si="11"/>
        <v>0</v>
      </c>
      <c r="BD29" s="69">
        <f t="shared" si="4"/>
        <v>0</v>
      </c>
      <c r="BE29" s="62">
        <f t="shared" si="5"/>
        <v>0</v>
      </c>
      <c r="BF29" s="63">
        <f t="shared" si="6"/>
        <v>0</v>
      </c>
      <c r="BH29" s="70">
        <f t="shared" si="7"/>
        <v>0</v>
      </c>
    </row>
    <row r="30" spans="1:60" ht="15.25" thickBot="1" x14ac:dyDescent="1">
      <c r="A30" s="66"/>
      <c r="B30" s="31"/>
      <c r="C30" s="15"/>
      <c r="D30" s="16"/>
      <c r="E30" s="67"/>
      <c r="F30" s="67"/>
      <c r="G30" s="27"/>
      <c r="H30" s="27"/>
      <c r="I30" s="27"/>
      <c r="J30" s="27"/>
      <c r="K30" s="27"/>
      <c r="L30" s="27"/>
      <c r="M30" s="28"/>
      <c r="N30" s="27">
        <f t="shared" si="0"/>
        <v>0</v>
      </c>
      <c r="O30" s="71"/>
      <c r="P30" s="68"/>
      <c r="Q30" s="68">
        <f t="shared" si="8"/>
        <v>0</v>
      </c>
      <c r="R30" s="69"/>
      <c r="S30" s="62">
        <f t="shared" si="1"/>
        <v>0</v>
      </c>
      <c r="T30" s="63"/>
      <c r="U30" s="17"/>
      <c r="V30" s="15"/>
      <c r="W30" s="16"/>
      <c r="X30" s="67"/>
      <c r="Y30" s="67"/>
      <c r="Z30" s="27"/>
      <c r="AA30" s="27"/>
      <c r="AB30" s="27"/>
      <c r="AC30" s="27"/>
      <c r="AD30" s="27"/>
      <c r="AE30" s="27"/>
      <c r="AF30" s="28"/>
      <c r="AG30" s="27">
        <f t="shared" si="9"/>
        <v>0</v>
      </c>
      <c r="AH30" s="71"/>
      <c r="AI30" s="68"/>
      <c r="AJ30" s="68">
        <f t="shared" si="2"/>
        <v>0</v>
      </c>
      <c r="AK30" s="69"/>
      <c r="AL30" s="62">
        <f t="shared" si="3"/>
        <v>0</v>
      </c>
      <c r="AM30" s="63"/>
      <c r="AN30" s="17"/>
      <c r="AO30" s="15"/>
      <c r="AP30" s="16"/>
      <c r="AQ30" s="67"/>
      <c r="AR30" s="67"/>
      <c r="AS30" s="27"/>
      <c r="AT30" s="27"/>
      <c r="AU30" s="27"/>
      <c r="AV30" s="27"/>
      <c r="AW30" s="27"/>
      <c r="AX30" s="27"/>
      <c r="AY30" s="28"/>
      <c r="AZ30" s="27">
        <f t="shared" si="10"/>
        <v>0</v>
      </c>
      <c r="BA30" s="71"/>
      <c r="BB30" s="68"/>
      <c r="BC30" s="68">
        <f t="shared" si="11"/>
        <v>0</v>
      </c>
      <c r="BD30" s="69">
        <f t="shared" si="4"/>
        <v>0</v>
      </c>
      <c r="BE30" s="62">
        <f t="shared" si="5"/>
        <v>0</v>
      </c>
      <c r="BF30" s="63">
        <f t="shared" si="6"/>
        <v>0</v>
      </c>
      <c r="BH30" s="70">
        <f t="shared" si="7"/>
        <v>0</v>
      </c>
    </row>
    <row r="31" spans="1:60" ht="15.25" thickBot="1" x14ac:dyDescent="1">
      <c r="A31" s="66"/>
      <c r="B31" s="31"/>
      <c r="C31" s="15"/>
      <c r="D31" s="16"/>
      <c r="E31" s="67"/>
      <c r="F31" s="67"/>
      <c r="G31" s="27"/>
      <c r="H31" s="27"/>
      <c r="I31" s="27"/>
      <c r="J31" s="27"/>
      <c r="K31" s="27"/>
      <c r="L31" s="27"/>
      <c r="M31" s="28"/>
      <c r="N31" s="27">
        <f t="shared" si="0"/>
        <v>0</v>
      </c>
      <c r="O31" s="71"/>
      <c r="P31" s="68"/>
      <c r="Q31" s="68">
        <f t="shared" si="8"/>
        <v>0</v>
      </c>
      <c r="R31" s="69"/>
      <c r="S31" s="62">
        <f t="shared" si="1"/>
        <v>0</v>
      </c>
      <c r="T31" s="63"/>
      <c r="U31" s="17"/>
      <c r="V31" s="15"/>
      <c r="W31" s="16"/>
      <c r="X31" s="67"/>
      <c r="Y31" s="67"/>
      <c r="Z31" s="27"/>
      <c r="AA31" s="27"/>
      <c r="AB31" s="27"/>
      <c r="AC31" s="27"/>
      <c r="AD31" s="27"/>
      <c r="AE31" s="27"/>
      <c r="AF31" s="28"/>
      <c r="AG31" s="27">
        <f t="shared" si="9"/>
        <v>0</v>
      </c>
      <c r="AH31" s="71"/>
      <c r="AI31" s="68"/>
      <c r="AJ31" s="68">
        <f t="shared" si="2"/>
        <v>0</v>
      </c>
      <c r="AK31" s="69"/>
      <c r="AL31" s="62">
        <f t="shared" si="3"/>
        <v>0</v>
      </c>
      <c r="AM31" s="63"/>
      <c r="AN31" s="17"/>
      <c r="AO31" s="15"/>
      <c r="AP31" s="16"/>
      <c r="AQ31" s="67"/>
      <c r="AR31" s="67"/>
      <c r="AS31" s="27"/>
      <c r="AT31" s="27"/>
      <c r="AU31" s="27"/>
      <c r="AV31" s="27"/>
      <c r="AW31" s="27"/>
      <c r="AX31" s="27"/>
      <c r="AY31" s="28"/>
      <c r="AZ31" s="27">
        <f t="shared" si="10"/>
        <v>0</v>
      </c>
      <c r="BA31" s="71"/>
      <c r="BB31" s="68"/>
      <c r="BC31" s="68">
        <f t="shared" si="11"/>
        <v>0</v>
      </c>
      <c r="BD31" s="69">
        <f t="shared" si="4"/>
        <v>0</v>
      </c>
      <c r="BE31" s="62">
        <f t="shared" si="5"/>
        <v>0</v>
      </c>
      <c r="BF31" s="63">
        <f t="shared" si="6"/>
        <v>0</v>
      </c>
      <c r="BH31" s="70">
        <f t="shared" si="7"/>
        <v>0</v>
      </c>
    </row>
    <row r="32" spans="1:60" ht="15.25" thickBot="1" x14ac:dyDescent="1">
      <c r="A32" s="66"/>
      <c r="B32" s="31"/>
      <c r="C32" s="15"/>
      <c r="D32" s="16"/>
      <c r="E32" s="67"/>
      <c r="F32" s="67"/>
      <c r="G32" s="27"/>
      <c r="H32" s="27"/>
      <c r="I32" s="27"/>
      <c r="J32" s="27"/>
      <c r="K32" s="27"/>
      <c r="L32" s="27"/>
      <c r="M32" s="28"/>
      <c r="N32" s="27">
        <f t="shared" si="0"/>
        <v>0</v>
      </c>
      <c r="O32" s="71"/>
      <c r="P32" s="68"/>
      <c r="Q32" s="68">
        <f t="shared" si="8"/>
        <v>0</v>
      </c>
      <c r="R32" s="69"/>
      <c r="S32" s="62">
        <f t="shared" si="1"/>
        <v>0</v>
      </c>
      <c r="T32" s="63"/>
      <c r="U32" s="17"/>
      <c r="V32" s="15"/>
      <c r="W32" s="16"/>
      <c r="X32" s="67"/>
      <c r="Y32" s="67"/>
      <c r="Z32" s="27"/>
      <c r="AA32" s="27"/>
      <c r="AB32" s="27"/>
      <c r="AC32" s="27"/>
      <c r="AD32" s="27"/>
      <c r="AE32" s="27"/>
      <c r="AF32" s="28"/>
      <c r="AG32" s="27">
        <f t="shared" si="9"/>
        <v>0</v>
      </c>
      <c r="AH32" s="71"/>
      <c r="AI32" s="68"/>
      <c r="AJ32" s="68">
        <f t="shared" si="2"/>
        <v>0</v>
      </c>
      <c r="AK32" s="69"/>
      <c r="AL32" s="62">
        <f t="shared" si="3"/>
        <v>0</v>
      </c>
      <c r="AM32" s="63"/>
      <c r="AN32" s="17"/>
      <c r="AO32" s="15"/>
      <c r="AP32" s="16"/>
      <c r="AQ32" s="67"/>
      <c r="AR32" s="67"/>
      <c r="AS32" s="27"/>
      <c r="AT32" s="27"/>
      <c r="AU32" s="27"/>
      <c r="AV32" s="27"/>
      <c r="AW32" s="27"/>
      <c r="AX32" s="27"/>
      <c r="AY32" s="28"/>
      <c r="AZ32" s="27">
        <f t="shared" si="10"/>
        <v>0</v>
      </c>
      <c r="BA32" s="71"/>
      <c r="BB32" s="68"/>
      <c r="BC32" s="68">
        <f t="shared" si="11"/>
        <v>0</v>
      </c>
      <c r="BD32" s="69">
        <f t="shared" si="4"/>
        <v>0</v>
      </c>
      <c r="BE32" s="62">
        <f t="shared" si="5"/>
        <v>0</v>
      </c>
      <c r="BF32" s="63">
        <f t="shared" si="6"/>
        <v>0</v>
      </c>
      <c r="BH32" s="70">
        <f t="shared" si="7"/>
        <v>0</v>
      </c>
    </row>
    <row r="33" spans="1:60" ht="15.25" thickBot="1" x14ac:dyDescent="1">
      <c r="A33" s="66"/>
      <c r="B33" s="31"/>
      <c r="C33" s="15"/>
      <c r="D33" s="16"/>
      <c r="E33" s="67"/>
      <c r="F33" s="67"/>
      <c r="G33" s="27"/>
      <c r="H33" s="27"/>
      <c r="I33" s="27"/>
      <c r="J33" s="27"/>
      <c r="K33" s="27"/>
      <c r="L33" s="27"/>
      <c r="M33" s="28"/>
      <c r="N33" s="27">
        <f t="shared" si="0"/>
        <v>0</v>
      </c>
      <c r="O33" s="71"/>
      <c r="P33" s="68"/>
      <c r="Q33" s="68">
        <f t="shared" si="8"/>
        <v>0</v>
      </c>
      <c r="R33" s="69"/>
      <c r="S33" s="62">
        <f t="shared" si="1"/>
        <v>0</v>
      </c>
      <c r="T33" s="63"/>
      <c r="U33" s="17"/>
      <c r="V33" s="15"/>
      <c r="W33" s="16"/>
      <c r="X33" s="67"/>
      <c r="Y33" s="67"/>
      <c r="Z33" s="27"/>
      <c r="AA33" s="27"/>
      <c r="AB33" s="27"/>
      <c r="AC33" s="27"/>
      <c r="AD33" s="27"/>
      <c r="AE33" s="27"/>
      <c r="AF33" s="28"/>
      <c r="AG33" s="27">
        <f t="shared" si="9"/>
        <v>0</v>
      </c>
      <c r="AH33" s="71"/>
      <c r="AI33" s="68"/>
      <c r="AJ33" s="68">
        <f t="shared" si="2"/>
        <v>0</v>
      </c>
      <c r="AK33" s="69"/>
      <c r="AL33" s="62">
        <f t="shared" si="3"/>
        <v>0</v>
      </c>
      <c r="AM33" s="63"/>
      <c r="AN33" s="17"/>
      <c r="AO33" s="15"/>
      <c r="AP33" s="16"/>
      <c r="AQ33" s="67"/>
      <c r="AR33" s="67"/>
      <c r="AS33" s="27"/>
      <c r="AT33" s="27"/>
      <c r="AU33" s="27"/>
      <c r="AV33" s="27"/>
      <c r="AW33" s="27"/>
      <c r="AX33" s="27"/>
      <c r="AY33" s="28"/>
      <c r="AZ33" s="27">
        <f t="shared" si="10"/>
        <v>0</v>
      </c>
      <c r="BA33" s="71"/>
      <c r="BB33" s="68"/>
      <c r="BC33" s="68">
        <f t="shared" si="11"/>
        <v>0</v>
      </c>
      <c r="BD33" s="69">
        <f t="shared" si="4"/>
        <v>0</v>
      </c>
      <c r="BE33" s="62">
        <f t="shared" si="5"/>
        <v>0</v>
      </c>
      <c r="BF33" s="63">
        <f t="shared" si="6"/>
        <v>0</v>
      </c>
      <c r="BH33" s="70">
        <f t="shared" si="7"/>
        <v>0</v>
      </c>
    </row>
    <row r="34" spans="1:60" ht="15.25" thickBot="1" x14ac:dyDescent="1">
      <c r="A34" s="66"/>
      <c r="B34" s="31"/>
      <c r="C34" s="15"/>
      <c r="D34" s="16"/>
      <c r="E34" s="67"/>
      <c r="F34" s="67"/>
      <c r="G34" s="27"/>
      <c r="H34" s="27"/>
      <c r="I34" s="27"/>
      <c r="J34" s="27"/>
      <c r="K34" s="27"/>
      <c r="L34" s="27"/>
      <c r="M34" s="28"/>
      <c r="N34" s="27">
        <f t="shared" si="0"/>
        <v>0</v>
      </c>
      <c r="O34" s="71"/>
      <c r="P34" s="68"/>
      <c r="Q34" s="68">
        <f t="shared" si="8"/>
        <v>0</v>
      </c>
      <c r="R34" s="69"/>
      <c r="S34" s="62">
        <f t="shared" si="1"/>
        <v>0</v>
      </c>
      <c r="T34" s="63"/>
      <c r="U34" s="17"/>
      <c r="V34" s="15"/>
      <c r="W34" s="16"/>
      <c r="X34" s="67"/>
      <c r="Y34" s="67"/>
      <c r="Z34" s="27"/>
      <c r="AA34" s="27"/>
      <c r="AB34" s="27"/>
      <c r="AC34" s="27"/>
      <c r="AD34" s="27"/>
      <c r="AE34" s="27"/>
      <c r="AF34" s="28"/>
      <c r="AG34" s="27">
        <f t="shared" si="9"/>
        <v>0</v>
      </c>
      <c r="AH34" s="71"/>
      <c r="AI34" s="68"/>
      <c r="AJ34" s="68">
        <f t="shared" si="2"/>
        <v>0</v>
      </c>
      <c r="AK34" s="69"/>
      <c r="AL34" s="62">
        <f t="shared" si="3"/>
        <v>0</v>
      </c>
      <c r="AM34" s="63"/>
      <c r="AN34" s="17"/>
      <c r="AO34" s="15"/>
      <c r="AP34" s="16"/>
      <c r="AQ34" s="67"/>
      <c r="AR34" s="67"/>
      <c r="AS34" s="27"/>
      <c r="AT34" s="27"/>
      <c r="AU34" s="27"/>
      <c r="AV34" s="27"/>
      <c r="AW34" s="27"/>
      <c r="AX34" s="27"/>
      <c r="AY34" s="28"/>
      <c r="AZ34" s="27">
        <f t="shared" si="10"/>
        <v>0</v>
      </c>
      <c r="BA34" s="71"/>
      <c r="BB34" s="68"/>
      <c r="BC34" s="68">
        <f t="shared" si="11"/>
        <v>0</v>
      </c>
      <c r="BD34" s="69">
        <f t="shared" si="4"/>
        <v>0</v>
      </c>
      <c r="BE34" s="62">
        <f t="shared" si="5"/>
        <v>0</v>
      </c>
      <c r="BF34" s="63">
        <f t="shared" si="6"/>
        <v>0</v>
      </c>
      <c r="BH34" s="70">
        <f t="shared" si="7"/>
        <v>0</v>
      </c>
    </row>
    <row r="35" spans="1:60" ht="15.25" thickBot="1" x14ac:dyDescent="1">
      <c r="A35" s="66"/>
      <c r="B35" s="31"/>
      <c r="C35" s="15"/>
      <c r="D35" s="16"/>
      <c r="E35" s="67"/>
      <c r="F35" s="67"/>
      <c r="G35" s="27"/>
      <c r="H35" s="27"/>
      <c r="I35" s="27"/>
      <c r="J35" s="27"/>
      <c r="K35" s="27"/>
      <c r="L35" s="27"/>
      <c r="M35" s="28"/>
      <c r="N35" s="27">
        <f t="shared" si="0"/>
        <v>0</v>
      </c>
      <c r="O35" s="71"/>
      <c r="P35" s="68"/>
      <c r="Q35" s="68">
        <f t="shared" si="8"/>
        <v>0</v>
      </c>
      <c r="R35" s="69"/>
      <c r="S35" s="62">
        <f t="shared" si="1"/>
        <v>0</v>
      </c>
      <c r="T35" s="63"/>
      <c r="U35" s="17"/>
      <c r="V35" s="15"/>
      <c r="W35" s="16"/>
      <c r="X35" s="67"/>
      <c r="Y35" s="67"/>
      <c r="Z35" s="27"/>
      <c r="AA35" s="27"/>
      <c r="AB35" s="27"/>
      <c r="AC35" s="27"/>
      <c r="AD35" s="27"/>
      <c r="AE35" s="27"/>
      <c r="AF35" s="28"/>
      <c r="AG35" s="27">
        <f t="shared" si="9"/>
        <v>0</v>
      </c>
      <c r="AH35" s="71"/>
      <c r="AI35" s="68"/>
      <c r="AJ35" s="68">
        <f t="shared" si="2"/>
        <v>0</v>
      </c>
      <c r="AK35" s="69"/>
      <c r="AL35" s="62">
        <f t="shared" si="3"/>
        <v>0</v>
      </c>
      <c r="AM35" s="63"/>
      <c r="AN35" s="17"/>
      <c r="AO35" s="15"/>
      <c r="AP35" s="16"/>
      <c r="AQ35" s="67"/>
      <c r="AR35" s="67"/>
      <c r="AS35" s="27"/>
      <c r="AT35" s="27"/>
      <c r="AU35" s="27"/>
      <c r="AV35" s="27"/>
      <c r="AW35" s="27"/>
      <c r="AX35" s="27"/>
      <c r="AY35" s="28"/>
      <c r="AZ35" s="27">
        <f t="shared" si="10"/>
        <v>0</v>
      </c>
      <c r="BA35" s="71"/>
      <c r="BB35" s="68"/>
      <c r="BC35" s="68">
        <f t="shared" si="11"/>
        <v>0</v>
      </c>
      <c r="BD35" s="69">
        <f t="shared" si="4"/>
        <v>0</v>
      </c>
      <c r="BE35" s="62">
        <f t="shared" si="5"/>
        <v>0</v>
      </c>
      <c r="BF35" s="63">
        <f t="shared" si="6"/>
        <v>0</v>
      </c>
      <c r="BH35" s="70">
        <f t="shared" si="7"/>
        <v>0</v>
      </c>
    </row>
    <row r="36" spans="1:60" ht="15.25" thickBot="1" x14ac:dyDescent="1">
      <c r="A36" s="66"/>
      <c r="B36" s="31"/>
      <c r="C36" s="15"/>
      <c r="D36" s="16"/>
      <c r="E36" s="67"/>
      <c r="F36" s="67"/>
      <c r="G36" s="27"/>
      <c r="H36" s="27"/>
      <c r="I36" s="27"/>
      <c r="J36" s="27"/>
      <c r="K36" s="27"/>
      <c r="L36" s="27"/>
      <c r="M36" s="28"/>
      <c r="N36" s="27">
        <f t="shared" si="0"/>
        <v>0</v>
      </c>
      <c r="O36" s="71"/>
      <c r="P36" s="68"/>
      <c r="Q36" s="68">
        <f t="shared" si="8"/>
        <v>0</v>
      </c>
      <c r="R36" s="69"/>
      <c r="S36" s="62">
        <f t="shared" si="1"/>
        <v>0</v>
      </c>
      <c r="T36" s="63"/>
      <c r="U36" s="17"/>
      <c r="V36" s="15"/>
      <c r="W36" s="16"/>
      <c r="X36" s="67"/>
      <c r="Y36" s="67"/>
      <c r="Z36" s="27"/>
      <c r="AA36" s="27"/>
      <c r="AB36" s="27"/>
      <c r="AC36" s="27"/>
      <c r="AD36" s="27"/>
      <c r="AE36" s="27"/>
      <c r="AF36" s="28"/>
      <c r="AG36" s="27">
        <f t="shared" si="9"/>
        <v>0</v>
      </c>
      <c r="AH36" s="71"/>
      <c r="AI36" s="68"/>
      <c r="AJ36" s="68">
        <f t="shared" si="2"/>
        <v>0</v>
      </c>
      <c r="AK36" s="69"/>
      <c r="AL36" s="62">
        <f t="shared" si="3"/>
        <v>0</v>
      </c>
      <c r="AM36" s="63"/>
      <c r="AN36" s="17"/>
      <c r="AO36" s="15"/>
      <c r="AP36" s="16"/>
      <c r="AQ36" s="67"/>
      <c r="AR36" s="67"/>
      <c r="AS36" s="27"/>
      <c r="AT36" s="27"/>
      <c r="AU36" s="27"/>
      <c r="AV36" s="27"/>
      <c r="AW36" s="27"/>
      <c r="AX36" s="27"/>
      <c r="AY36" s="28"/>
      <c r="AZ36" s="27">
        <f t="shared" si="10"/>
        <v>0</v>
      </c>
      <c r="BA36" s="71"/>
      <c r="BB36" s="68"/>
      <c r="BC36" s="68">
        <f t="shared" si="11"/>
        <v>0</v>
      </c>
      <c r="BD36" s="69">
        <f t="shared" si="4"/>
        <v>0</v>
      </c>
      <c r="BE36" s="62">
        <f t="shared" si="5"/>
        <v>0</v>
      </c>
      <c r="BF36" s="63">
        <f t="shared" si="6"/>
        <v>0</v>
      </c>
      <c r="BH36" s="70">
        <f t="shared" si="7"/>
        <v>0</v>
      </c>
    </row>
    <row r="37" spans="1:60" ht="15.25" thickBot="1" x14ac:dyDescent="1">
      <c r="A37" s="66"/>
      <c r="B37" s="31"/>
      <c r="C37" s="15"/>
      <c r="D37" s="16"/>
      <c r="E37" s="67"/>
      <c r="F37" s="67"/>
      <c r="G37" s="27"/>
      <c r="H37" s="27"/>
      <c r="I37" s="27"/>
      <c r="J37" s="27"/>
      <c r="K37" s="27"/>
      <c r="L37" s="27"/>
      <c r="M37" s="28"/>
      <c r="N37" s="27">
        <f t="shared" si="0"/>
        <v>0</v>
      </c>
      <c r="O37" s="71"/>
      <c r="P37" s="68"/>
      <c r="Q37" s="68">
        <f t="shared" si="8"/>
        <v>0</v>
      </c>
      <c r="R37" s="69"/>
      <c r="S37" s="62">
        <f t="shared" si="1"/>
        <v>0</v>
      </c>
      <c r="T37" s="63"/>
      <c r="U37" s="17"/>
      <c r="V37" s="15"/>
      <c r="W37" s="16"/>
      <c r="X37" s="67"/>
      <c r="Y37" s="67"/>
      <c r="Z37" s="27"/>
      <c r="AA37" s="27"/>
      <c r="AB37" s="27"/>
      <c r="AC37" s="27"/>
      <c r="AD37" s="27"/>
      <c r="AE37" s="27"/>
      <c r="AF37" s="28"/>
      <c r="AG37" s="33">
        <f t="shared" si="9"/>
        <v>0</v>
      </c>
      <c r="AH37" s="71"/>
      <c r="AI37" s="68"/>
      <c r="AJ37" s="68">
        <f t="shared" si="2"/>
        <v>0</v>
      </c>
      <c r="AK37" s="69"/>
      <c r="AL37" s="62">
        <f t="shared" si="3"/>
        <v>0</v>
      </c>
      <c r="AM37" s="63"/>
      <c r="AN37" s="17"/>
      <c r="AO37" s="15"/>
      <c r="AP37" s="16"/>
      <c r="AQ37" s="67"/>
      <c r="AR37" s="67"/>
      <c r="AS37" s="27"/>
      <c r="AT37" s="27"/>
      <c r="AU37" s="27"/>
      <c r="AV37" s="27"/>
      <c r="AW37" s="27"/>
      <c r="AX37" s="27"/>
      <c r="AY37" s="28"/>
      <c r="AZ37" s="27">
        <f t="shared" si="10"/>
        <v>0</v>
      </c>
      <c r="BA37" s="71"/>
      <c r="BB37" s="68"/>
      <c r="BC37" s="68">
        <f t="shared" si="11"/>
        <v>0</v>
      </c>
      <c r="BD37" s="69">
        <f t="shared" si="4"/>
        <v>0</v>
      </c>
      <c r="BE37" s="62">
        <f t="shared" si="5"/>
        <v>0</v>
      </c>
      <c r="BF37" s="63">
        <f t="shared" si="6"/>
        <v>0</v>
      </c>
      <c r="BH37" s="70">
        <f t="shared" si="7"/>
        <v>0</v>
      </c>
    </row>
    <row r="38" spans="1:60" ht="15.25" thickBot="1" x14ac:dyDescent="1">
      <c r="A38" s="72"/>
      <c r="B38" s="32"/>
      <c r="C38" s="20"/>
      <c r="D38" s="21"/>
      <c r="E38" s="73"/>
      <c r="F38" s="73"/>
      <c r="G38" s="30"/>
      <c r="H38" s="30"/>
      <c r="I38" s="30"/>
      <c r="J38" s="30"/>
      <c r="K38" s="30"/>
      <c r="L38" s="30"/>
      <c r="M38" s="29"/>
      <c r="N38" s="30">
        <f t="shared" si="0"/>
        <v>0</v>
      </c>
      <c r="O38" s="74"/>
      <c r="P38" s="73"/>
      <c r="Q38" s="73">
        <f t="shared" si="8"/>
        <v>0</v>
      </c>
      <c r="R38" s="75"/>
      <c r="S38" s="62">
        <f t="shared" si="1"/>
        <v>0</v>
      </c>
      <c r="T38" s="63"/>
      <c r="U38" s="22"/>
      <c r="V38" s="20"/>
      <c r="W38" s="21"/>
      <c r="X38" s="73"/>
      <c r="Y38" s="73"/>
      <c r="Z38" s="30"/>
      <c r="AA38" s="30"/>
      <c r="AB38" s="30"/>
      <c r="AC38" s="30"/>
      <c r="AD38" s="30"/>
      <c r="AE38" s="30"/>
      <c r="AF38" s="29"/>
      <c r="AG38" s="30">
        <f t="shared" si="9"/>
        <v>0</v>
      </c>
      <c r="AH38" s="74"/>
      <c r="AI38" s="73"/>
      <c r="AJ38" s="73">
        <f t="shared" si="2"/>
        <v>0</v>
      </c>
      <c r="AK38" s="75"/>
      <c r="AL38" s="62">
        <f t="shared" si="3"/>
        <v>0</v>
      </c>
      <c r="AM38" s="63"/>
      <c r="AN38" s="22"/>
      <c r="AO38" s="20"/>
      <c r="AP38" s="21"/>
      <c r="AQ38" s="73"/>
      <c r="AR38" s="73"/>
      <c r="AS38" s="30"/>
      <c r="AT38" s="30"/>
      <c r="AU38" s="30"/>
      <c r="AV38" s="30"/>
      <c r="AW38" s="30"/>
      <c r="AX38" s="30"/>
      <c r="AY38" s="29"/>
      <c r="AZ38" s="30">
        <f t="shared" si="10"/>
        <v>0</v>
      </c>
      <c r="BA38" s="74"/>
      <c r="BB38" s="73"/>
      <c r="BC38" s="73">
        <f t="shared" si="11"/>
        <v>0</v>
      </c>
      <c r="BD38" s="75">
        <f t="shared" si="4"/>
        <v>0</v>
      </c>
      <c r="BE38" s="62">
        <f t="shared" si="5"/>
        <v>0</v>
      </c>
      <c r="BF38" s="63">
        <f t="shared" si="6"/>
        <v>0</v>
      </c>
      <c r="BH38" s="76">
        <f t="shared" si="7"/>
        <v>0</v>
      </c>
    </row>
    <row r="39" spans="1:60" ht="15.25" thickBot="1" x14ac:dyDescent="1">
      <c r="A39" s="12"/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9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9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</row>
    <row r="40" spans="1:60" ht="15.25" thickBot="1" x14ac:dyDescent="1">
      <c r="A40" s="80" t="s">
        <v>27</v>
      </c>
      <c r="B40" s="81"/>
      <c r="C40" s="23"/>
      <c r="D40" s="23"/>
      <c r="E40" s="77"/>
      <c r="F40" s="77"/>
      <c r="G40" s="77"/>
      <c r="H40" s="77"/>
      <c r="I40" s="77"/>
      <c r="J40" s="77"/>
      <c r="K40" s="77"/>
      <c r="L40" s="77"/>
      <c r="M40" s="82"/>
      <c r="N40" s="62">
        <f>SUM(N9:N38)</f>
        <v>0</v>
      </c>
      <c r="O40" s="83"/>
      <c r="P40" s="77"/>
      <c r="Q40" s="77"/>
      <c r="R40" s="62">
        <f t="shared" ref="R40:S40" si="12">SUM(R9:R38)</f>
        <v>0</v>
      </c>
      <c r="S40" s="62">
        <f t="shared" si="12"/>
        <v>0</v>
      </c>
      <c r="T40" s="62"/>
      <c r="U40" s="81"/>
      <c r="V40" s="23"/>
      <c r="W40" s="23"/>
      <c r="X40" s="77"/>
      <c r="Y40" s="77"/>
      <c r="Z40" s="77"/>
      <c r="AA40" s="77"/>
      <c r="AB40" s="77"/>
      <c r="AC40" s="77"/>
      <c r="AD40" s="77"/>
      <c r="AE40" s="77"/>
      <c r="AF40" s="82"/>
      <c r="AG40" s="62">
        <f>SUM(AG9:AG38)</f>
        <v>0</v>
      </c>
      <c r="AH40" s="83"/>
      <c r="AI40" s="77"/>
      <c r="AJ40" s="77"/>
      <c r="AK40" s="82"/>
      <c r="AL40" s="62">
        <f t="shared" ref="AL40" si="13">SUM(AL9:AL38)</f>
        <v>0</v>
      </c>
      <c r="AM40" s="62"/>
      <c r="AN40" s="81"/>
      <c r="AO40" s="23"/>
      <c r="AP40" s="23"/>
      <c r="AQ40" s="77"/>
      <c r="AR40" s="77"/>
      <c r="AS40" s="77"/>
      <c r="AT40" s="77"/>
      <c r="AU40" s="77"/>
      <c r="AV40" s="77"/>
      <c r="AW40" s="77"/>
      <c r="AX40" s="77"/>
      <c r="AY40" s="82"/>
      <c r="AZ40" s="62">
        <f>SUM(AZ9:AZ38)</f>
        <v>0</v>
      </c>
      <c r="BA40" s="83"/>
      <c r="BB40" s="77"/>
      <c r="BC40" s="77"/>
      <c r="BD40" s="82"/>
      <c r="BE40" s="62">
        <f t="shared" ref="BE40:BH40" si="14">SUM(BE9:BE38)</f>
        <v>0</v>
      </c>
      <c r="BF40" s="62">
        <f t="shared" si="14"/>
        <v>0</v>
      </c>
      <c r="BH40" s="62">
        <f t="shared" si="14"/>
        <v>0</v>
      </c>
    </row>
    <row r="41" spans="1:60" ht="14.6" x14ac:dyDescent="0.85">
      <c r="A41" s="12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</row>
    <row r="42" spans="1:60" ht="14.6" x14ac:dyDescent="0.85">
      <c r="A42" s="12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</row>
    <row r="43" spans="1:60" ht="14.6" x14ac:dyDescent="0.85">
      <c r="A43" s="12" t="s">
        <v>52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</row>
    <row r="44" spans="1:60" ht="14.6" x14ac:dyDescent="0.85">
      <c r="A44" s="12" t="s">
        <v>282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</row>
    <row r="45" spans="1:60" ht="14.6" x14ac:dyDescent="0.85">
      <c r="A45" s="12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</row>
    <row r="46" spans="1:60" ht="14.6" x14ac:dyDescent="0.85">
      <c r="A46" s="11" t="s">
        <v>88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</row>
    <row r="47" spans="1:60" ht="14.6" x14ac:dyDescent="0.85">
      <c r="A47" s="11" t="s">
        <v>84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</row>
    <row r="48" spans="1:60" ht="14.6" x14ac:dyDescent="0.85">
      <c r="A48" s="5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</row>
    <row r="49" spans="1:58" ht="14.6" x14ac:dyDescent="0.85">
      <c r="A49" s="12" t="s">
        <v>92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</row>
    <row r="50" spans="1:58" ht="14.6" x14ac:dyDescent="0.85">
      <c r="A50" s="11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</row>
    <row r="51" spans="1:58" ht="14.6" x14ac:dyDescent="0.85">
      <c r="A51" s="12" t="s">
        <v>93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</row>
    <row r="52" spans="1:58" ht="14.6" x14ac:dyDescent="0.85">
      <c r="A52" s="12" t="s">
        <v>89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</row>
    <row r="53" spans="1:58" ht="14.6" x14ac:dyDescent="0.85">
      <c r="A53" s="12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</row>
    <row r="54" spans="1:58" ht="14.6" x14ac:dyDescent="0.85">
      <c r="A54" s="12" t="s">
        <v>94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</row>
    <row r="55" spans="1:58" ht="14.6" x14ac:dyDescent="0.85">
      <c r="A55" s="12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</row>
    <row r="56" spans="1:58" ht="14.6" x14ac:dyDescent="0.85">
      <c r="A56" s="5" t="s">
        <v>95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</row>
    <row r="57" spans="1:58" ht="14.6" x14ac:dyDescent="0.85">
      <c r="A57" s="12" t="s">
        <v>91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</row>
    <row r="58" spans="1:58" ht="14.6" x14ac:dyDescent="0.85">
      <c r="A58" s="12" t="s">
        <v>90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</row>
    <row r="59" spans="1:58" ht="14.6" x14ac:dyDescent="0.8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</row>
    <row r="60" spans="1:58" ht="14.6" x14ac:dyDescent="0.8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</row>
    <row r="61" spans="1:58" ht="14.6" x14ac:dyDescent="0.8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</row>
    <row r="62" spans="1:58" ht="14.6" x14ac:dyDescent="0.8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</row>
    <row r="63" spans="1:58" ht="14.6" x14ac:dyDescent="0.85">
      <c r="A63" s="5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</row>
    <row r="64" spans="1:58" ht="14.6" x14ac:dyDescent="0.8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</row>
    <row r="65" spans="1:58" ht="14.6" x14ac:dyDescent="0.8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</row>
    <row r="66" spans="1:58" ht="14.6" x14ac:dyDescent="0.8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</row>
    <row r="67" spans="1:58" ht="14.6" x14ac:dyDescent="0.8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</row>
    <row r="68" spans="1:58" ht="14.6" x14ac:dyDescent="0.8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</row>
    <row r="69" spans="1:58" ht="14.6" x14ac:dyDescent="0.8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</row>
    <row r="70" spans="1:58" ht="14.6" x14ac:dyDescent="0.8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</row>
    <row r="71" spans="1:58" ht="14.6" x14ac:dyDescent="0.8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</row>
    <row r="72" spans="1:58" ht="14.6" x14ac:dyDescent="0.8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</row>
    <row r="73" spans="1:58" ht="14.6" x14ac:dyDescent="0.8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</row>
    <row r="74" spans="1:58" ht="14.6" x14ac:dyDescent="0.8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</row>
    <row r="75" spans="1:58" ht="14.6" x14ac:dyDescent="0.8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</row>
    <row r="76" spans="1:58" ht="14.6" x14ac:dyDescent="0.8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</row>
    <row r="77" spans="1:58" ht="14.6" x14ac:dyDescent="0.8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</row>
    <row r="78" spans="1:58" ht="14.6" x14ac:dyDescent="0.8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</row>
    <row r="79" spans="1:58" ht="14.6" x14ac:dyDescent="0.8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</row>
    <row r="80" spans="1:58" ht="14.6" x14ac:dyDescent="0.8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</row>
    <row r="81" spans="1:58" ht="14.6" x14ac:dyDescent="0.8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</row>
    <row r="82" spans="1:58" ht="14.6" x14ac:dyDescent="0.8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</row>
    <row r="83" spans="1:58" ht="14.6" x14ac:dyDescent="0.8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</row>
    <row r="84" spans="1:58" ht="14.6" x14ac:dyDescent="0.8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</row>
    <row r="85" spans="1:58" ht="14.6" x14ac:dyDescent="0.8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</row>
    <row r="86" spans="1:58" ht="14.6" x14ac:dyDescent="0.8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</row>
    <row r="87" spans="1:58" ht="14.6" x14ac:dyDescent="0.8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</row>
    <row r="88" spans="1:58" ht="14.6" x14ac:dyDescent="0.8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</row>
    <row r="89" spans="1:58" ht="14.6" x14ac:dyDescent="0.8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</row>
    <row r="90" spans="1:58" ht="14.6" x14ac:dyDescent="0.8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</row>
    <row r="91" spans="1:58" ht="14.6" x14ac:dyDescent="0.8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</row>
    <row r="92" spans="1:58" ht="14.6" x14ac:dyDescent="0.8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</row>
    <row r="93" spans="1:58" ht="14.6" x14ac:dyDescent="0.8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</row>
    <row r="94" spans="1:58" ht="14.6" x14ac:dyDescent="0.8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</row>
    <row r="95" spans="1:58" ht="14.6" x14ac:dyDescent="0.8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</row>
    <row r="96" spans="1:58" ht="14.6" x14ac:dyDescent="0.8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</row>
    <row r="97" spans="1:58" ht="14.6" x14ac:dyDescent="0.8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</row>
    <row r="98" spans="1:58" ht="14.6" x14ac:dyDescent="0.8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</row>
    <row r="99" spans="1:58" ht="14.6" x14ac:dyDescent="0.8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</row>
  </sheetData>
  <mergeCells count="1">
    <mergeCell ref="A7:A8"/>
  </mergeCells>
  <phoneticPr fontId="0" type="noConversion"/>
  <printOptions headings="1"/>
  <pageMargins left="0.5" right="0.5" top="0.5" bottom="0.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CC23-0BEA-471A-8544-F4269C2DBC97}">
  <sheetPr>
    <pageSetUpPr fitToPage="1"/>
  </sheetPr>
  <dimension ref="A1:AI240"/>
  <sheetViews>
    <sheetView tabSelected="1" zoomScale="75" zoomScaleNormal="75" workbookViewId="0"/>
  </sheetViews>
  <sheetFormatPr defaultRowHeight="14.6" x14ac:dyDescent="0.85"/>
  <cols>
    <col min="1" max="1" width="11.3046875" customWidth="1"/>
    <col min="2" max="2" width="10.3046875" customWidth="1"/>
    <col min="3" max="3" width="50.53515625" customWidth="1"/>
    <col min="4" max="4" width="12.84375" customWidth="1"/>
    <col min="5" max="5" width="14.23046875" customWidth="1"/>
    <col min="6" max="6" width="15.15234375" customWidth="1"/>
    <col min="7" max="7" width="14.07421875" customWidth="1"/>
    <col min="8" max="8" width="14" customWidth="1"/>
    <col min="9" max="9" width="14.3046875" customWidth="1"/>
    <col min="10" max="10" width="14.07421875" customWidth="1"/>
    <col min="11" max="11" width="14" customWidth="1"/>
    <col min="12" max="12" width="12" customWidth="1"/>
    <col min="13" max="13" width="15.4609375" customWidth="1"/>
    <col min="14" max="14" width="13" customWidth="1"/>
    <col min="15" max="15" width="13.84375" customWidth="1"/>
    <col min="16" max="16" width="12.53515625" customWidth="1"/>
    <col min="17" max="17" width="11.84375" customWidth="1"/>
    <col min="18" max="18" width="12.3046875" customWidth="1"/>
    <col min="19" max="19" width="12.53515625" customWidth="1"/>
    <col min="20" max="20" width="12.3046875" customWidth="1"/>
  </cols>
  <sheetData>
    <row r="1" spans="1:35" ht="15" customHeight="1" x14ac:dyDescent="0.85">
      <c r="A1" s="84" t="s">
        <v>50</v>
      </c>
      <c r="B1" s="97"/>
      <c r="C1" s="98" t="str">
        <f>'2024 Eligible Recovery Summary '!C1</f>
        <v>0/0/0000</v>
      </c>
      <c r="D1" s="97"/>
      <c r="E1" s="99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85">
      <c r="A2" s="87" t="s">
        <v>22</v>
      </c>
      <c r="B2" s="5"/>
      <c r="C2" s="100">
        <f>'2024 Eligible Recovery Summary '!C2</f>
        <v>0</v>
      </c>
      <c r="D2" s="5"/>
      <c r="E2" s="101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85">
      <c r="A3" s="87" t="s">
        <v>24</v>
      </c>
      <c r="B3" s="5"/>
      <c r="C3" s="100">
        <f>'2024 Eligible Recovery Summary '!C3</f>
        <v>0</v>
      </c>
      <c r="D3" s="5"/>
      <c r="E3" s="10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5.25" thickBot="1" x14ac:dyDescent="1">
      <c r="A4" s="89" t="s">
        <v>53</v>
      </c>
      <c r="B4" s="102"/>
      <c r="C4" s="103"/>
      <c r="D4" s="102"/>
      <c r="E4" s="10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85">
      <c r="A5" s="105"/>
      <c r="B5" s="5"/>
      <c r="C5" s="100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5.25" thickBot="1" x14ac:dyDescent="1">
      <c r="A6" s="105"/>
      <c r="B6" s="5"/>
      <c r="C6" s="10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5.75" customHeight="1" thickBot="1" x14ac:dyDescent="1">
      <c r="A7" s="106" t="s">
        <v>61</v>
      </c>
      <c r="B7" s="107"/>
      <c r="C7" s="107"/>
      <c r="D7" s="107"/>
      <c r="E7" s="107"/>
      <c r="F7" s="107"/>
      <c r="G7" s="107"/>
      <c r="H7" s="108"/>
      <c r="I7" s="10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.75" customHeight="1" x14ac:dyDescent="0.85">
      <c r="A8" s="110" t="s">
        <v>73</v>
      </c>
      <c r="B8" s="111"/>
      <c r="C8" s="111"/>
      <c r="D8" s="111"/>
      <c r="E8" s="111"/>
      <c r="F8" s="111"/>
      <c r="G8" s="112" t="s">
        <v>74</v>
      </c>
      <c r="H8" s="112" t="s">
        <v>283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85">
      <c r="A9" s="113" t="s">
        <v>285</v>
      </c>
      <c r="C9" s="114"/>
      <c r="D9" s="114"/>
      <c r="E9" s="115"/>
      <c r="F9" s="115"/>
      <c r="G9" s="116" t="s">
        <v>55</v>
      </c>
      <c r="H9" s="117"/>
      <c r="I9" s="118"/>
      <c r="J9" s="6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4.5" customHeight="1" thickBot="1" x14ac:dyDescent="1">
      <c r="A10" s="113" t="s">
        <v>286</v>
      </c>
      <c r="C10" s="114"/>
      <c r="D10" s="114"/>
      <c r="E10" s="115"/>
      <c r="F10" s="114"/>
      <c r="G10" s="116" t="s">
        <v>5</v>
      </c>
      <c r="H10" s="119"/>
      <c r="I10" s="118"/>
      <c r="J10" s="6"/>
      <c r="L10" s="120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4.5" customHeight="1" thickBot="1" x14ac:dyDescent="1">
      <c r="A11" s="121" t="s">
        <v>59</v>
      </c>
      <c r="B11" s="122"/>
      <c r="C11" s="123"/>
      <c r="D11" s="123"/>
      <c r="E11" s="124"/>
      <c r="F11" s="124"/>
      <c r="G11" s="125" t="s">
        <v>75</v>
      </c>
      <c r="H11" s="63">
        <f>H9-H10</f>
        <v>0</v>
      </c>
      <c r="I11" s="118"/>
      <c r="J11" s="6"/>
      <c r="L11" s="6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4.5" customHeight="1" x14ac:dyDescent="0.85">
      <c r="A12" s="114"/>
      <c r="C12" s="114"/>
      <c r="D12" s="114"/>
      <c r="E12" s="115"/>
      <c r="F12" s="115"/>
      <c r="G12" s="115"/>
      <c r="H12" s="115"/>
      <c r="I12" s="118"/>
      <c r="J12" s="6"/>
      <c r="L12" s="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.25" thickBot="1" x14ac:dyDescent="1">
      <c r="L13" s="6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5.25" thickBot="1" x14ac:dyDescent="1">
      <c r="A14" s="126" t="s">
        <v>60</v>
      </c>
      <c r="B14" s="127"/>
      <c r="C14" s="127"/>
      <c r="D14" s="127"/>
      <c r="E14" s="128"/>
      <c r="F14" s="129"/>
      <c r="G14" s="129"/>
      <c r="H14" s="129"/>
      <c r="I14" s="129"/>
      <c r="J14" s="130"/>
      <c r="K14" s="131"/>
      <c r="L14" s="6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.25" thickBot="1" x14ac:dyDescent="1">
      <c r="A15" s="5"/>
      <c r="B15" s="5"/>
      <c r="C15" s="5"/>
      <c r="D15" s="5"/>
      <c r="E15" s="335" t="s">
        <v>121</v>
      </c>
      <c r="F15" s="133"/>
      <c r="G15" s="132" t="s">
        <v>169</v>
      </c>
      <c r="H15" s="132"/>
      <c r="I15" s="132" t="s">
        <v>195</v>
      </c>
      <c r="J15" s="134"/>
      <c r="L15" s="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85">
      <c r="A16" s="84" t="s">
        <v>4</v>
      </c>
      <c r="B16" s="97"/>
      <c r="C16" s="97"/>
      <c r="D16" s="97"/>
      <c r="E16" s="135" t="s">
        <v>72</v>
      </c>
      <c r="F16" s="136"/>
      <c r="G16" s="137" t="s">
        <v>76</v>
      </c>
      <c r="H16" s="136">
        <f>F16</f>
        <v>0</v>
      </c>
      <c r="I16" s="137" t="s">
        <v>76</v>
      </c>
      <c r="J16" s="138">
        <f>F16</f>
        <v>0</v>
      </c>
      <c r="L16" s="6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85">
      <c r="A17" s="110" t="s">
        <v>59</v>
      </c>
      <c r="B17" s="5"/>
      <c r="C17" s="5"/>
      <c r="D17" s="5"/>
      <c r="E17" s="139" t="s">
        <v>113</v>
      </c>
      <c r="F17" s="45">
        <f>IF(OR(H8=2019,H8=2020),H11,0)</f>
        <v>0</v>
      </c>
      <c r="G17" s="140" t="s">
        <v>111</v>
      </c>
      <c r="H17" s="45">
        <f>IF(OR(H8=2019,H8=2020),H11,0)</f>
        <v>0</v>
      </c>
      <c r="I17" s="140" t="s">
        <v>111</v>
      </c>
      <c r="J17" s="45">
        <f>IF(OR(H8=2019,H8=2020,H8=2024),H11,0)</f>
        <v>0</v>
      </c>
      <c r="L17" s="6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85">
      <c r="A18" s="87" t="s">
        <v>62</v>
      </c>
      <c r="B18" s="5"/>
      <c r="C18" s="5"/>
      <c r="D18" s="5"/>
      <c r="E18" s="139" t="s">
        <v>114</v>
      </c>
      <c r="F18" s="141">
        <f>F16-F17</f>
        <v>0</v>
      </c>
      <c r="G18" s="140" t="s">
        <v>77</v>
      </c>
      <c r="H18" s="141">
        <f>H16-H17</f>
        <v>0</v>
      </c>
      <c r="I18" s="140" t="s">
        <v>78</v>
      </c>
      <c r="J18" s="141">
        <f>J16-J17</f>
        <v>0</v>
      </c>
      <c r="L18" s="6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85">
      <c r="A19" s="87" t="s">
        <v>38</v>
      </c>
      <c r="B19" s="5"/>
      <c r="C19" s="5"/>
      <c r="D19" s="5"/>
      <c r="E19" s="142" t="s">
        <v>122</v>
      </c>
      <c r="F19" s="143">
        <f>0.95^11</f>
        <v>0.56880009227645989</v>
      </c>
      <c r="G19" s="144" t="s">
        <v>170</v>
      </c>
      <c r="H19" s="145">
        <f>0.95^12</f>
        <v>0.54036008766263688</v>
      </c>
      <c r="I19" s="144" t="s">
        <v>200</v>
      </c>
      <c r="J19" s="145">
        <f>0.95^13</f>
        <v>0.51334208327950503</v>
      </c>
      <c r="L19" s="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85">
      <c r="A20" s="87" t="s">
        <v>63</v>
      </c>
      <c r="B20" s="5"/>
      <c r="C20" s="5"/>
      <c r="D20" s="5"/>
      <c r="E20" s="139" t="s">
        <v>99</v>
      </c>
      <c r="F20" s="146">
        <f>F18*F19</f>
        <v>0</v>
      </c>
      <c r="G20" s="140" t="s">
        <v>100</v>
      </c>
      <c r="H20" s="147">
        <f>H18*H19</f>
        <v>0</v>
      </c>
      <c r="I20" s="140" t="s">
        <v>101</v>
      </c>
      <c r="J20" s="147">
        <f>J18*J19</f>
        <v>0</v>
      </c>
      <c r="L20" s="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85">
      <c r="A21" s="87" t="s">
        <v>39</v>
      </c>
      <c r="B21" s="5"/>
      <c r="C21" s="5"/>
      <c r="D21" s="5"/>
      <c r="E21" s="139" t="s">
        <v>146</v>
      </c>
      <c r="F21" s="148">
        <f>G102</f>
        <v>0</v>
      </c>
      <c r="G21" s="140" t="s">
        <v>147</v>
      </c>
      <c r="H21" s="149">
        <f>J102</f>
        <v>0</v>
      </c>
      <c r="I21" s="140" t="s">
        <v>148</v>
      </c>
      <c r="J21" s="149">
        <f>Q102</f>
        <v>0</v>
      </c>
      <c r="L21" s="6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.25" thickBot="1" x14ac:dyDescent="1">
      <c r="A22" s="87" t="s">
        <v>57</v>
      </c>
      <c r="B22" s="5"/>
      <c r="C22" s="5"/>
      <c r="D22" s="5"/>
      <c r="E22" s="150" t="s">
        <v>5</v>
      </c>
      <c r="F22" s="151"/>
      <c r="G22" s="152" t="s">
        <v>5</v>
      </c>
      <c r="H22" s="75"/>
      <c r="I22" s="152" t="s">
        <v>149</v>
      </c>
      <c r="J22" s="75">
        <f>N102</f>
        <v>0</v>
      </c>
      <c r="L22" s="6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.25" thickBot="1" x14ac:dyDescent="1">
      <c r="A23" s="89" t="s">
        <v>40</v>
      </c>
      <c r="B23" s="102"/>
      <c r="C23" s="102"/>
      <c r="D23" s="102"/>
      <c r="E23" s="153" t="s">
        <v>79</v>
      </c>
      <c r="F23" s="154">
        <f>F20-F21+F22</f>
        <v>0</v>
      </c>
      <c r="G23" s="155" t="s">
        <v>194</v>
      </c>
      <c r="H23" s="154">
        <f>H20-H21+H22</f>
        <v>0</v>
      </c>
      <c r="I23" s="155" t="s">
        <v>80</v>
      </c>
      <c r="J23" s="63">
        <f>J20-J21+J22</f>
        <v>0</v>
      </c>
      <c r="L23" s="6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85">
      <c r="A24" s="105"/>
      <c r="B24" s="5"/>
      <c r="C24" s="5"/>
      <c r="D24" s="5"/>
      <c r="E24" s="105"/>
      <c r="F24" s="5"/>
      <c r="G24" s="5"/>
      <c r="H24" s="5"/>
      <c r="I24" s="5"/>
      <c r="J24" s="156"/>
      <c r="K24" s="6"/>
      <c r="L24" s="6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.25" thickBot="1" x14ac:dyDescent="1">
      <c r="A25" s="10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29.8" thickBot="1" x14ac:dyDescent="1">
      <c r="A26" s="157"/>
      <c r="B26" s="158"/>
      <c r="C26" s="158"/>
      <c r="D26" s="159"/>
      <c r="E26" s="160" t="s">
        <v>116</v>
      </c>
      <c r="F26" s="161"/>
      <c r="G26" s="162"/>
      <c r="H26" s="163" t="s">
        <v>171</v>
      </c>
      <c r="I26" s="163"/>
      <c r="J26" s="164"/>
      <c r="K26" s="165" t="s">
        <v>201</v>
      </c>
      <c r="L26" s="128"/>
      <c r="M26" s="166"/>
      <c r="N26" s="166"/>
      <c r="O26" s="166"/>
      <c r="P26" s="166"/>
      <c r="Q26" s="167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90" customHeight="1" thickBot="1" x14ac:dyDescent="1">
      <c r="A27" s="168" t="s">
        <v>2</v>
      </c>
      <c r="B27" s="168" t="s">
        <v>3</v>
      </c>
      <c r="C27" s="168" t="s">
        <v>1</v>
      </c>
      <c r="D27" s="169" t="s">
        <v>34</v>
      </c>
      <c r="E27" s="170" t="s">
        <v>202</v>
      </c>
      <c r="F27" s="170" t="s">
        <v>117</v>
      </c>
      <c r="G27" s="171" t="s">
        <v>118</v>
      </c>
      <c r="H27" s="172" t="s">
        <v>203</v>
      </c>
      <c r="I27" s="173" t="s">
        <v>172</v>
      </c>
      <c r="J27" s="171" t="s">
        <v>173</v>
      </c>
      <c r="K27" s="174" t="s">
        <v>204</v>
      </c>
      <c r="L27" s="170" t="s">
        <v>205</v>
      </c>
      <c r="M27" s="175" t="s">
        <v>206</v>
      </c>
      <c r="N27" s="173" t="s">
        <v>207</v>
      </c>
      <c r="O27" s="176" t="s">
        <v>208</v>
      </c>
      <c r="P27" s="173" t="s">
        <v>209</v>
      </c>
      <c r="Q27" s="173" t="s">
        <v>210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29.8" thickBot="1" x14ac:dyDescent="1">
      <c r="A28" s="169" t="s">
        <v>5</v>
      </c>
      <c r="B28" s="169" t="s">
        <v>5</v>
      </c>
      <c r="C28" s="169" t="s">
        <v>47</v>
      </c>
      <c r="D28" s="169" t="s">
        <v>5</v>
      </c>
      <c r="E28" s="177" t="s">
        <v>56</v>
      </c>
      <c r="F28" s="170" t="s">
        <v>5</v>
      </c>
      <c r="G28" s="171" t="s">
        <v>64</v>
      </c>
      <c r="H28" s="170" t="s">
        <v>212</v>
      </c>
      <c r="I28" s="170" t="s">
        <v>5</v>
      </c>
      <c r="J28" s="171" t="s">
        <v>65</v>
      </c>
      <c r="K28" s="178" t="s">
        <v>81</v>
      </c>
      <c r="L28" s="179" t="s">
        <v>119</v>
      </c>
      <c r="M28" s="170" t="s">
        <v>82</v>
      </c>
      <c r="N28" s="170" t="s">
        <v>142</v>
      </c>
      <c r="O28" s="170" t="s">
        <v>284</v>
      </c>
      <c r="P28" s="170" t="s">
        <v>56</v>
      </c>
      <c r="Q28" s="180" t="s">
        <v>120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85">
      <c r="A29" s="181"/>
      <c r="B29" s="182"/>
      <c r="C29" s="183" t="s">
        <v>166</v>
      </c>
      <c r="D29" s="184"/>
      <c r="E29" s="185"/>
      <c r="F29" s="186"/>
      <c r="G29" s="187"/>
      <c r="H29" s="185"/>
      <c r="I29" s="186"/>
      <c r="J29" s="187"/>
      <c r="K29" s="188"/>
      <c r="L29" s="186"/>
      <c r="M29" s="189"/>
      <c r="N29" s="189"/>
      <c r="O29" s="190"/>
      <c r="P29" s="186"/>
      <c r="Q29" s="191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29.15" x14ac:dyDescent="0.85">
      <c r="A30" s="192"/>
      <c r="B30" s="193"/>
      <c r="C30" s="194" t="s">
        <v>214</v>
      </c>
      <c r="D30" s="195"/>
      <c r="E30" s="196"/>
      <c r="F30" s="197"/>
      <c r="G30" s="198"/>
      <c r="H30" s="196"/>
      <c r="I30" s="197"/>
      <c r="J30" s="198"/>
      <c r="K30" s="199"/>
      <c r="L30" s="200"/>
      <c r="M30" s="200"/>
      <c r="N30" s="200"/>
      <c r="O30" s="201"/>
      <c r="P30" s="200"/>
      <c r="Q30" s="202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85">
      <c r="A31" s="203"/>
      <c r="B31" s="204"/>
      <c r="C31" s="205"/>
      <c r="D31" s="206"/>
      <c r="E31" s="207"/>
      <c r="F31" s="208"/>
      <c r="G31" s="209">
        <f>IF(E31&gt;0,E31*F31,0)</f>
        <v>0</v>
      </c>
      <c r="H31" s="210">
        <f>E31</f>
        <v>0</v>
      </c>
      <c r="I31" s="211"/>
      <c r="J31" s="209">
        <f>IF(H31&gt;0,H31*I31,0)</f>
        <v>0</v>
      </c>
      <c r="K31" s="212"/>
      <c r="L31" s="213">
        <f>IF(M$102="",F31-K31,"")</f>
        <v>0</v>
      </c>
      <c r="M31" s="208" t="s">
        <v>46</v>
      </c>
      <c r="N31" s="214">
        <f>IF(M$102="",E31*L31,"")</f>
        <v>0</v>
      </c>
      <c r="O31" s="201">
        <f>H31</f>
        <v>0</v>
      </c>
      <c r="P31" s="200"/>
      <c r="Q31" s="202">
        <f>IF(O31&gt;0,O31*P31,0)</f>
        <v>0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85">
      <c r="A32" s="203"/>
      <c r="B32" s="204"/>
      <c r="C32" s="205"/>
      <c r="D32" s="206"/>
      <c r="E32" s="207"/>
      <c r="F32" s="208"/>
      <c r="G32" s="209">
        <f>IF(E32&gt;0,E32*F32,0)</f>
        <v>0</v>
      </c>
      <c r="H32" s="210">
        <f t="shared" ref="H32:H35" si="0">E32</f>
        <v>0</v>
      </c>
      <c r="I32" s="211"/>
      <c r="J32" s="209">
        <f>IF(H32&gt;0,H32*I32,0)</f>
        <v>0</v>
      </c>
      <c r="K32" s="212"/>
      <c r="L32" s="213">
        <f>IF(M$102="",F32-K32,"")</f>
        <v>0</v>
      </c>
      <c r="M32" s="208" t="s">
        <v>46</v>
      </c>
      <c r="N32" s="214">
        <f>IF(M$102="",E32*L32,"")</f>
        <v>0</v>
      </c>
      <c r="O32" s="201">
        <f t="shared" ref="O32:O35" si="1">H32</f>
        <v>0</v>
      </c>
      <c r="P32" s="200"/>
      <c r="Q32" s="202">
        <f>IF(O32&gt;0,O32*P32,0)</f>
        <v>0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85">
      <c r="A33" s="203"/>
      <c r="B33" s="204"/>
      <c r="C33" s="205"/>
      <c r="D33" s="206"/>
      <c r="E33" s="207"/>
      <c r="F33" s="208"/>
      <c r="G33" s="209">
        <f>IF(E33&gt;0,E33*F33,0)</f>
        <v>0</v>
      </c>
      <c r="H33" s="210">
        <f t="shared" si="0"/>
        <v>0</v>
      </c>
      <c r="I33" s="211"/>
      <c r="J33" s="209">
        <f t="shared" ref="J33:J35" si="2">IF(H33&gt;0,H33*I33,0)</f>
        <v>0</v>
      </c>
      <c r="K33" s="212"/>
      <c r="L33" s="213">
        <f>IF(M$102="",F33-K33,"")</f>
        <v>0</v>
      </c>
      <c r="M33" s="208" t="s">
        <v>46</v>
      </c>
      <c r="N33" s="214">
        <f>IF(M$102="",E33*L33,"")</f>
        <v>0</v>
      </c>
      <c r="O33" s="201">
        <f t="shared" si="1"/>
        <v>0</v>
      </c>
      <c r="P33" s="200"/>
      <c r="Q33" s="202">
        <f t="shared" ref="Q33:Q35" si="3">IF(O33&gt;0,O33*P33,0)</f>
        <v>0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85">
      <c r="A34" s="203"/>
      <c r="B34" s="204"/>
      <c r="C34" s="205"/>
      <c r="D34" s="206"/>
      <c r="E34" s="207"/>
      <c r="F34" s="208"/>
      <c r="G34" s="209">
        <f>IF(E34&gt;0,E34*F34,0)</f>
        <v>0</v>
      </c>
      <c r="H34" s="210">
        <f t="shared" si="0"/>
        <v>0</v>
      </c>
      <c r="I34" s="211"/>
      <c r="J34" s="209">
        <f t="shared" si="2"/>
        <v>0</v>
      </c>
      <c r="K34" s="212"/>
      <c r="L34" s="213">
        <f>IF(M$102="",F34-K34,"")</f>
        <v>0</v>
      </c>
      <c r="M34" s="208" t="s">
        <v>46</v>
      </c>
      <c r="N34" s="214">
        <f>IF(M$102="",E34*L34,"")</f>
        <v>0</v>
      </c>
      <c r="O34" s="201">
        <f t="shared" si="1"/>
        <v>0</v>
      </c>
      <c r="P34" s="200"/>
      <c r="Q34" s="202">
        <f t="shared" si="3"/>
        <v>0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85">
      <c r="A35" s="203"/>
      <c r="B35" s="204"/>
      <c r="C35" s="205"/>
      <c r="D35" s="206"/>
      <c r="E35" s="207"/>
      <c r="F35" s="208"/>
      <c r="G35" s="209">
        <f>IF(E35&gt;0,E35*F35,0)</f>
        <v>0</v>
      </c>
      <c r="H35" s="210">
        <f t="shared" si="0"/>
        <v>0</v>
      </c>
      <c r="I35" s="211"/>
      <c r="J35" s="209">
        <f t="shared" si="2"/>
        <v>0</v>
      </c>
      <c r="K35" s="212"/>
      <c r="L35" s="213">
        <f>IF(M$102="",F35-K35,"")</f>
        <v>0</v>
      </c>
      <c r="M35" s="208" t="s">
        <v>46</v>
      </c>
      <c r="N35" s="214">
        <f>IF(M$102="",E35*L35,"")</f>
        <v>0</v>
      </c>
      <c r="O35" s="201">
        <f t="shared" si="1"/>
        <v>0</v>
      </c>
      <c r="P35" s="200"/>
      <c r="Q35" s="202">
        <f t="shared" si="3"/>
        <v>0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85">
      <c r="A36" s="192"/>
      <c r="B36" s="193"/>
      <c r="C36" s="194" t="s">
        <v>211</v>
      </c>
      <c r="D36" s="215"/>
      <c r="E36" s="207"/>
      <c r="F36" s="208"/>
      <c r="G36" s="216"/>
      <c r="H36" s="207"/>
      <c r="I36" s="208"/>
      <c r="J36" s="216"/>
      <c r="K36" s="217"/>
      <c r="L36" s="208"/>
      <c r="M36" s="208"/>
      <c r="N36" s="208"/>
      <c r="O36" s="201"/>
      <c r="P36" s="200"/>
      <c r="Q36" s="218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85">
      <c r="A37" s="192"/>
      <c r="B37" s="193"/>
      <c r="C37" s="219"/>
      <c r="D37" s="215"/>
      <c r="E37" s="207"/>
      <c r="F37" s="208"/>
      <c r="G37" s="209">
        <f t="shared" ref="G37:G41" si="4">IF(E37&gt;0,E37*F37,0)</f>
        <v>0</v>
      </c>
      <c r="H37" s="220" t="s">
        <v>46</v>
      </c>
      <c r="I37" s="208" t="s">
        <v>46</v>
      </c>
      <c r="J37" s="216" t="s">
        <v>46</v>
      </c>
      <c r="K37" s="217"/>
      <c r="L37" s="213">
        <f t="shared" ref="L37:L41" si="5">IF(M$102="",F37-K37,"")</f>
        <v>0</v>
      </c>
      <c r="M37" s="208" t="s">
        <v>46</v>
      </c>
      <c r="N37" s="214">
        <f t="shared" ref="N37:N41" si="6">IF(M$102="",E37*L37,"")</f>
        <v>0</v>
      </c>
      <c r="O37" s="221" t="s">
        <v>46</v>
      </c>
      <c r="P37" s="208" t="s">
        <v>46</v>
      </c>
      <c r="Q37" s="222" t="s">
        <v>46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85">
      <c r="A38" s="192"/>
      <c r="B38" s="193"/>
      <c r="C38" s="219"/>
      <c r="D38" s="215"/>
      <c r="E38" s="207"/>
      <c r="F38" s="208"/>
      <c r="G38" s="209">
        <f t="shared" si="4"/>
        <v>0</v>
      </c>
      <c r="H38" s="220" t="s">
        <v>46</v>
      </c>
      <c r="I38" s="208" t="s">
        <v>46</v>
      </c>
      <c r="J38" s="216" t="s">
        <v>46</v>
      </c>
      <c r="K38" s="217"/>
      <c r="L38" s="213">
        <f t="shared" si="5"/>
        <v>0</v>
      </c>
      <c r="M38" s="208" t="s">
        <v>46</v>
      </c>
      <c r="N38" s="214">
        <f t="shared" si="6"/>
        <v>0</v>
      </c>
      <c r="O38" s="221" t="s">
        <v>46</v>
      </c>
      <c r="P38" s="208" t="s">
        <v>46</v>
      </c>
      <c r="Q38" s="222" t="s">
        <v>46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85">
      <c r="A39" s="192"/>
      <c r="B39" s="193"/>
      <c r="C39" s="219"/>
      <c r="D39" s="215"/>
      <c r="E39" s="207"/>
      <c r="F39" s="208"/>
      <c r="G39" s="209">
        <f t="shared" si="4"/>
        <v>0</v>
      </c>
      <c r="H39" s="220" t="s">
        <v>46</v>
      </c>
      <c r="I39" s="208" t="s">
        <v>46</v>
      </c>
      <c r="J39" s="216" t="s">
        <v>46</v>
      </c>
      <c r="K39" s="217"/>
      <c r="L39" s="213">
        <f t="shared" si="5"/>
        <v>0</v>
      </c>
      <c r="M39" s="208" t="s">
        <v>46</v>
      </c>
      <c r="N39" s="214">
        <f t="shared" si="6"/>
        <v>0</v>
      </c>
      <c r="O39" s="221" t="s">
        <v>46</v>
      </c>
      <c r="P39" s="208" t="s">
        <v>46</v>
      </c>
      <c r="Q39" s="222" t="s">
        <v>46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85">
      <c r="A40" s="192"/>
      <c r="B40" s="193"/>
      <c r="C40" s="219"/>
      <c r="D40" s="215"/>
      <c r="E40" s="207"/>
      <c r="F40" s="208"/>
      <c r="G40" s="209">
        <f t="shared" si="4"/>
        <v>0</v>
      </c>
      <c r="H40" s="220" t="s">
        <v>46</v>
      </c>
      <c r="I40" s="208" t="s">
        <v>46</v>
      </c>
      <c r="J40" s="216" t="s">
        <v>46</v>
      </c>
      <c r="K40" s="217"/>
      <c r="L40" s="213">
        <f t="shared" si="5"/>
        <v>0</v>
      </c>
      <c r="M40" s="208" t="s">
        <v>46</v>
      </c>
      <c r="N40" s="214">
        <f t="shared" si="6"/>
        <v>0</v>
      </c>
      <c r="O40" s="221" t="s">
        <v>46</v>
      </c>
      <c r="P40" s="208" t="s">
        <v>46</v>
      </c>
      <c r="Q40" s="222" t="s">
        <v>46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85">
      <c r="A41" s="192"/>
      <c r="B41" s="193"/>
      <c r="C41" s="219"/>
      <c r="D41" s="215"/>
      <c r="E41" s="207"/>
      <c r="F41" s="208"/>
      <c r="G41" s="209">
        <f t="shared" si="4"/>
        <v>0</v>
      </c>
      <c r="H41" s="220" t="s">
        <v>46</v>
      </c>
      <c r="I41" s="208" t="s">
        <v>46</v>
      </c>
      <c r="J41" s="216" t="s">
        <v>46</v>
      </c>
      <c r="K41" s="217"/>
      <c r="L41" s="213">
        <f t="shared" si="5"/>
        <v>0</v>
      </c>
      <c r="M41" s="208" t="s">
        <v>46</v>
      </c>
      <c r="N41" s="214">
        <f t="shared" si="6"/>
        <v>0</v>
      </c>
      <c r="O41" s="221" t="s">
        <v>46</v>
      </c>
      <c r="P41" s="208" t="s">
        <v>46</v>
      </c>
      <c r="Q41" s="222" t="s">
        <v>46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29.15" x14ac:dyDescent="0.85">
      <c r="A42" s="192"/>
      <c r="B42" s="193"/>
      <c r="C42" s="194" t="s">
        <v>215</v>
      </c>
      <c r="D42" s="206"/>
      <c r="E42" s="223"/>
      <c r="F42" s="200"/>
      <c r="G42" s="198"/>
      <c r="H42" s="223"/>
      <c r="I42" s="224"/>
      <c r="J42" s="198"/>
      <c r="K42" s="225"/>
      <c r="L42" s="214"/>
      <c r="M42" s="200"/>
      <c r="N42" s="214"/>
      <c r="O42" s="201"/>
      <c r="P42" s="200"/>
      <c r="Q42" s="218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85">
      <c r="A43" s="203"/>
      <c r="B43" s="204"/>
      <c r="C43" s="205"/>
      <c r="D43" s="206"/>
      <c r="E43" s="207"/>
      <c r="F43" s="208"/>
      <c r="G43" s="209">
        <f>IF(E43&gt;0,E43*F43,0)</f>
        <v>0</v>
      </c>
      <c r="H43" s="210">
        <f>E43</f>
        <v>0</v>
      </c>
      <c r="I43" s="211"/>
      <c r="J43" s="209">
        <f>IF(H43&gt;0,H43*I43,0)</f>
        <v>0</v>
      </c>
      <c r="K43" s="226"/>
      <c r="L43" s="213">
        <f>IF(M$102="",F43-K43,"")</f>
        <v>0</v>
      </c>
      <c r="M43" s="208" t="s">
        <v>46</v>
      </c>
      <c r="N43" s="214">
        <f>IF(M$102="",E43*L43,"")</f>
        <v>0</v>
      </c>
      <c r="O43" s="201">
        <f>H43</f>
        <v>0</v>
      </c>
      <c r="P43" s="227"/>
      <c r="Q43" s="202">
        <f t="shared" ref="Q43:Q44" si="7">IF(O43&gt;0,O43*P43,0)</f>
        <v>0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85">
      <c r="A44" s="203"/>
      <c r="B44" s="204"/>
      <c r="C44" s="205"/>
      <c r="D44" s="206"/>
      <c r="E44" s="207"/>
      <c r="F44" s="208"/>
      <c r="G44" s="209">
        <f>IF(E44&gt;0,E44*F44,0)</f>
        <v>0</v>
      </c>
      <c r="H44" s="210">
        <f t="shared" ref="H44:H47" si="8">E44</f>
        <v>0</v>
      </c>
      <c r="I44" s="211"/>
      <c r="J44" s="209">
        <f>IF(H44&gt;0,H44*I44,0)</f>
        <v>0</v>
      </c>
      <c r="K44" s="226"/>
      <c r="L44" s="213">
        <f>IF(M$102="",F44-K44,"")</f>
        <v>0</v>
      </c>
      <c r="M44" s="208" t="s">
        <v>46</v>
      </c>
      <c r="N44" s="214">
        <f>IF(M$102="",E44*L44,"")</f>
        <v>0</v>
      </c>
      <c r="O44" s="201">
        <f t="shared" ref="O44:O47" si="9">H44</f>
        <v>0</v>
      </c>
      <c r="P44" s="227"/>
      <c r="Q44" s="202">
        <f t="shared" si="7"/>
        <v>0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85">
      <c r="A45" s="203"/>
      <c r="B45" s="204"/>
      <c r="C45" s="205"/>
      <c r="D45" s="206"/>
      <c r="E45" s="207"/>
      <c r="F45" s="208"/>
      <c r="G45" s="209">
        <f>IF(E45&gt;0,E45*F45,0)</f>
        <v>0</v>
      </c>
      <c r="H45" s="210">
        <f t="shared" si="8"/>
        <v>0</v>
      </c>
      <c r="I45" s="211"/>
      <c r="J45" s="209">
        <f t="shared" ref="J45:J47" si="10">IF(H45&gt;0,H45*I45,0)</f>
        <v>0</v>
      </c>
      <c r="K45" s="226"/>
      <c r="L45" s="213">
        <f>IF(M$102="",F45-K45,"")</f>
        <v>0</v>
      </c>
      <c r="M45" s="208" t="s">
        <v>46</v>
      </c>
      <c r="N45" s="214">
        <f>IF(M$102="",E45*L45,"")</f>
        <v>0</v>
      </c>
      <c r="O45" s="201">
        <f t="shared" si="9"/>
        <v>0</v>
      </c>
      <c r="P45" s="227"/>
      <c r="Q45" s="202">
        <f>IF(O45&gt;0,O45*P45,0)</f>
        <v>0</v>
      </c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85">
      <c r="A46" s="203"/>
      <c r="B46" s="204"/>
      <c r="C46" s="205"/>
      <c r="D46" s="206"/>
      <c r="E46" s="207"/>
      <c r="F46" s="208"/>
      <c r="G46" s="209">
        <f>IF(E46&gt;0,E46*F46,0)</f>
        <v>0</v>
      </c>
      <c r="H46" s="210">
        <f t="shared" si="8"/>
        <v>0</v>
      </c>
      <c r="I46" s="211"/>
      <c r="J46" s="209">
        <f t="shared" si="10"/>
        <v>0</v>
      </c>
      <c r="K46" s="226"/>
      <c r="L46" s="213">
        <f>IF(M$102="",F46-K46,"")</f>
        <v>0</v>
      </c>
      <c r="M46" s="208" t="s">
        <v>46</v>
      </c>
      <c r="N46" s="214">
        <f>IF(M$102="",E46*L46,"")</f>
        <v>0</v>
      </c>
      <c r="O46" s="201">
        <f t="shared" si="9"/>
        <v>0</v>
      </c>
      <c r="P46" s="227"/>
      <c r="Q46" s="202">
        <f>IF(O46&gt;0,O46*P46,0)</f>
        <v>0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85">
      <c r="A47" s="203"/>
      <c r="B47" s="204"/>
      <c r="C47" s="228"/>
      <c r="D47" s="229"/>
      <c r="E47" s="230"/>
      <c r="F47" s="231"/>
      <c r="G47" s="232">
        <f>IF(E47&gt;0,E47*F47,0)</f>
        <v>0</v>
      </c>
      <c r="H47" s="210">
        <f t="shared" si="8"/>
        <v>0</v>
      </c>
      <c r="I47" s="233"/>
      <c r="J47" s="232">
        <f t="shared" si="10"/>
        <v>0</v>
      </c>
      <c r="K47" s="234"/>
      <c r="L47" s="213">
        <f>IF(M$102="",F47-K47,"")</f>
        <v>0</v>
      </c>
      <c r="M47" s="231" t="s">
        <v>46</v>
      </c>
      <c r="N47" s="214">
        <f>IF(M$102="",E47*L47,"")</f>
        <v>0</v>
      </c>
      <c r="O47" s="201">
        <f t="shared" si="9"/>
        <v>0</v>
      </c>
      <c r="P47" s="227"/>
      <c r="Q47" s="202">
        <f t="shared" ref="Q47" si="11">IF(O47&gt;0,O47*P47,0)</f>
        <v>0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85">
      <c r="A48" s="203"/>
      <c r="B48" s="204"/>
      <c r="C48" s="235" t="s">
        <v>213</v>
      </c>
      <c r="D48" s="206"/>
      <c r="E48" s="236"/>
      <c r="F48" s="237"/>
      <c r="G48" s="232"/>
      <c r="H48" s="238"/>
      <c r="I48" s="239"/>
      <c r="J48" s="232"/>
      <c r="K48" s="234"/>
      <c r="L48" s="240"/>
      <c r="M48" s="231"/>
      <c r="N48" s="227"/>
      <c r="O48" s="241"/>
      <c r="P48" s="227"/>
      <c r="Q48" s="242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85">
      <c r="A49" s="203"/>
      <c r="B49" s="204"/>
      <c r="C49" s="228"/>
      <c r="D49" s="215"/>
      <c r="E49" s="207"/>
      <c r="F49" s="208"/>
      <c r="G49" s="232">
        <f t="shared" ref="G49:G53" si="12">IF(E49&gt;0,E49*F49,0)</f>
        <v>0</v>
      </c>
      <c r="H49" s="220" t="s">
        <v>46</v>
      </c>
      <c r="I49" s="208" t="s">
        <v>46</v>
      </c>
      <c r="J49" s="216" t="s">
        <v>46</v>
      </c>
      <c r="K49" s="217"/>
      <c r="L49" s="213">
        <f t="shared" ref="L49:L53" si="13">IF(M$102="",F49-K49,"")</f>
        <v>0</v>
      </c>
      <c r="M49" s="208" t="s">
        <v>46</v>
      </c>
      <c r="N49" s="214">
        <f t="shared" ref="N49:N53" si="14">IF(M$102="",E49*L49,"")</f>
        <v>0</v>
      </c>
      <c r="O49" s="221" t="s">
        <v>46</v>
      </c>
      <c r="P49" s="208" t="s">
        <v>46</v>
      </c>
      <c r="Q49" s="222" t="s">
        <v>46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85">
      <c r="A50" s="203"/>
      <c r="B50" s="204"/>
      <c r="C50" s="228"/>
      <c r="D50" s="215"/>
      <c r="E50" s="207"/>
      <c r="F50" s="208"/>
      <c r="G50" s="232">
        <f t="shared" si="12"/>
        <v>0</v>
      </c>
      <c r="H50" s="220" t="s">
        <v>46</v>
      </c>
      <c r="I50" s="208" t="s">
        <v>46</v>
      </c>
      <c r="J50" s="216" t="s">
        <v>46</v>
      </c>
      <c r="K50" s="217"/>
      <c r="L50" s="213">
        <f t="shared" si="13"/>
        <v>0</v>
      </c>
      <c r="M50" s="208" t="s">
        <v>46</v>
      </c>
      <c r="N50" s="214">
        <f t="shared" si="14"/>
        <v>0</v>
      </c>
      <c r="O50" s="221" t="s">
        <v>46</v>
      </c>
      <c r="P50" s="208" t="s">
        <v>46</v>
      </c>
      <c r="Q50" s="222" t="s">
        <v>46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85">
      <c r="A51" s="203"/>
      <c r="B51" s="204"/>
      <c r="C51" s="228"/>
      <c r="D51" s="215"/>
      <c r="E51" s="207"/>
      <c r="F51" s="208"/>
      <c r="G51" s="232">
        <f t="shared" si="12"/>
        <v>0</v>
      </c>
      <c r="H51" s="220" t="s">
        <v>46</v>
      </c>
      <c r="I51" s="208" t="s">
        <v>46</v>
      </c>
      <c r="J51" s="216" t="s">
        <v>46</v>
      </c>
      <c r="K51" s="217"/>
      <c r="L51" s="213">
        <f t="shared" si="13"/>
        <v>0</v>
      </c>
      <c r="M51" s="208" t="s">
        <v>46</v>
      </c>
      <c r="N51" s="214">
        <f t="shared" si="14"/>
        <v>0</v>
      </c>
      <c r="O51" s="221" t="s">
        <v>46</v>
      </c>
      <c r="P51" s="208" t="s">
        <v>46</v>
      </c>
      <c r="Q51" s="222" t="s">
        <v>46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85">
      <c r="A52" s="203"/>
      <c r="B52" s="204"/>
      <c r="C52" s="228"/>
      <c r="D52" s="215"/>
      <c r="E52" s="207"/>
      <c r="F52" s="208"/>
      <c r="G52" s="232">
        <f t="shared" si="12"/>
        <v>0</v>
      </c>
      <c r="H52" s="220" t="s">
        <v>46</v>
      </c>
      <c r="I52" s="208" t="s">
        <v>46</v>
      </c>
      <c r="J52" s="216" t="s">
        <v>46</v>
      </c>
      <c r="K52" s="217"/>
      <c r="L52" s="213">
        <f t="shared" si="13"/>
        <v>0</v>
      </c>
      <c r="M52" s="208" t="s">
        <v>46</v>
      </c>
      <c r="N52" s="214">
        <f t="shared" si="14"/>
        <v>0</v>
      </c>
      <c r="O52" s="221" t="s">
        <v>46</v>
      </c>
      <c r="P52" s="208" t="s">
        <v>46</v>
      </c>
      <c r="Q52" s="222" t="s">
        <v>46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.25" thickBot="1" x14ac:dyDescent="1">
      <c r="A53" s="243"/>
      <c r="B53" s="244"/>
      <c r="C53" s="245"/>
      <c r="D53" s="246"/>
      <c r="E53" s="247"/>
      <c r="F53" s="248"/>
      <c r="G53" s="249">
        <f t="shared" si="12"/>
        <v>0</v>
      </c>
      <c r="H53" s="250" t="s">
        <v>46</v>
      </c>
      <c r="I53" s="248" t="s">
        <v>46</v>
      </c>
      <c r="J53" s="251" t="s">
        <v>46</v>
      </c>
      <c r="K53" s="252"/>
      <c r="L53" s="253">
        <f t="shared" si="13"/>
        <v>0</v>
      </c>
      <c r="M53" s="248" t="s">
        <v>46</v>
      </c>
      <c r="N53" s="254">
        <f t="shared" si="14"/>
        <v>0</v>
      </c>
      <c r="O53" s="255" t="s">
        <v>46</v>
      </c>
      <c r="P53" s="248" t="s">
        <v>46</v>
      </c>
      <c r="Q53" s="256" t="s">
        <v>46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29.15" x14ac:dyDescent="0.85">
      <c r="A54" s="192"/>
      <c r="B54" s="193"/>
      <c r="C54" s="257" t="s">
        <v>216</v>
      </c>
      <c r="D54" s="258"/>
      <c r="E54" s="196"/>
      <c r="F54" s="197"/>
      <c r="G54" s="198"/>
      <c r="H54" s="196"/>
      <c r="I54" s="197"/>
      <c r="J54" s="198"/>
      <c r="K54" s="199"/>
      <c r="L54" s="200"/>
      <c r="M54" s="200"/>
      <c r="N54" s="200"/>
      <c r="O54" s="201"/>
      <c r="P54" s="200"/>
      <c r="Q54" s="218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85">
      <c r="A55" s="203"/>
      <c r="B55" s="204"/>
      <c r="C55" s="205"/>
      <c r="D55" s="206"/>
      <c r="E55" s="210"/>
      <c r="F55" s="211"/>
      <c r="G55" s="259">
        <f>E55*F55</f>
        <v>0</v>
      </c>
      <c r="H55" s="210">
        <f>E55</f>
        <v>0</v>
      </c>
      <c r="I55" s="260"/>
      <c r="J55" s="259">
        <f t="shared" ref="J55:J59" si="15">H55*I55</f>
        <v>0</v>
      </c>
      <c r="K55" s="212"/>
      <c r="L55" s="213">
        <f>IF(M$102="",F55-K55,"")</f>
        <v>0</v>
      </c>
      <c r="M55" s="208" t="s">
        <v>46</v>
      </c>
      <c r="N55" s="214">
        <f>IF(M$102="",E55*L55,"")</f>
        <v>0</v>
      </c>
      <c r="O55" s="201">
        <f>H55</f>
        <v>0</v>
      </c>
      <c r="P55" s="261"/>
      <c r="Q55" s="202">
        <f t="shared" ref="Q55:Q100" si="16">IF(O55&gt;0,O55*P55,0)</f>
        <v>0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85">
      <c r="A56" s="203"/>
      <c r="B56" s="204"/>
      <c r="C56" s="205"/>
      <c r="D56" s="206"/>
      <c r="E56" s="262"/>
      <c r="F56" s="263"/>
      <c r="G56" s="259">
        <f>E56*F56</f>
        <v>0</v>
      </c>
      <c r="H56" s="210">
        <f t="shared" ref="H56:H59" si="17">E56</f>
        <v>0</v>
      </c>
      <c r="I56" s="264"/>
      <c r="J56" s="259">
        <f t="shared" si="15"/>
        <v>0</v>
      </c>
      <c r="K56" s="212"/>
      <c r="L56" s="213">
        <f>IF(M$102="",F56-K56,"")</f>
        <v>0</v>
      </c>
      <c r="M56" s="208" t="s">
        <v>46</v>
      </c>
      <c r="N56" s="214">
        <f>IF(M$102="",E56*L56,"")</f>
        <v>0</v>
      </c>
      <c r="O56" s="201">
        <f t="shared" ref="O56:O59" si="18">H56</f>
        <v>0</v>
      </c>
      <c r="P56" s="261"/>
      <c r="Q56" s="202">
        <f t="shared" si="16"/>
        <v>0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85">
      <c r="A57" s="203"/>
      <c r="B57" s="204"/>
      <c r="C57" s="205"/>
      <c r="D57" s="206"/>
      <c r="E57" s="262"/>
      <c r="F57" s="263"/>
      <c r="G57" s="259">
        <f>E57*F57</f>
        <v>0</v>
      </c>
      <c r="H57" s="210">
        <f t="shared" si="17"/>
        <v>0</v>
      </c>
      <c r="I57" s="264"/>
      <c r="J57" s="259">
        <f t="shared" si="15"/>
        <v>0</v>
      </c>
      <c r="K57" s="212"/>
      <c r="L57" s="213">
        <f>IF(M$102="",F57-K57,"")</f>
        <v>0</v>
      </c>
      <c r="M57" s="208" t="s">
        <v>46</v>
      </c>
      <c r="N57" s="214">
        <f>IF(M$102="",E57*L57,"")</f>
        <v>0</v>
      </c>
      <c r="O57" s="201">
        <f t="shared" si="18"/>
        <v>0</v>
      </c>
      <c r="P57" s="261"/>
      <c r="Q57" s="202">
        <f t="shared" si="16"/>
        <v>0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85">
      <c r="A58" s="203"/>
      <c r="B58" s="204"/>
      <c r="C58" s="205"/>
      <c r="D58" s="206"/>
      <c r="E58" s="262"/>
      <c r="F58" s="263"/>
      <c r="G58" s="259">
        <f>E58*F58</f>
        <v>0</v>
      </c>
      <c r="H58" s="210">
        <f t="shared" si="17"/>
        <v>0</v>
      </c>
      <c r="I58" s="264"/>
      <c r="J58" s="259">
        <f t="shared" si="15"/>
        <v>0</v>
      </c>
      <c r="K58" s="212"/>
      <c r="L58" s="213">
        <f>IF(M$102="",F58-K58,"")</f>
        <v>0</v>
      </c>
      <c r="M58" s="208" t="s">
        <v>46</v>
      </c>
      <c r="N58" s="214">
        <f>IF(M$102="",E58*L58,"")</f>
        <v>0</v>
      </c>
      <c r="O58" s="201">
        <f t="shared" si="18"/>
        <v>0</v>
      </c>
      <c r="P58" s="261"/>
      <c r="Q58" s="202">
        <f t="shared" si="16"/>
        <v>0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85">
      <c r="A59" s="203"/>
      <c r="B59" s="204"/>
      <c r="C59" s="205"/>
      <c r="D59" s="206"/>
      <c r="E59" s="262"/>
      <c r="F59" s="263"/>
      <c r="G59" s="259">
        <f>E59*F59</f>
        <v>0</v>
      </c>
      <c r="H59" s="210">
        <f t="shared" si="17"/>
        <v>0</v>
      </c>
      <c r="I59" s="264"/>
      <c r="J59" s="259">
        <f t="shared" si="15"/>
        <v>0</v>
      </c>
      <c r="K59" s="212"/>
      <c r="L59" s="213">
        <f>IF(M$102="",F59-K59,"")</f>
        <v>0</v>
      </c>
      <c r="M59" s="208" t="s">
        <v>46</v>
      </c>
      <c r="N59" s="214">
        <f>IF(M$102="",E59*L59,"")</f>
        <v>0</v>
      </c>
      <c r="O59" s="201">
        <f t="shared" si="18"/>
        <v>0</v>
      </c>
      <c r="P59" s="261"/>
      <c r="Q59" s="202">
        <f t="shared" si="16"/>
        <v>0</v>
      </c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29.15" x14ac:dyDescent="0.85">
      <c r="A60" s="265"/>
      <c r="B60" s="266"/>
      <c r="C60" s="267" t="s">
        <v>217</v>
      </c>
      <c r="D60" s="258"/>
      <c r="E60" s="268"/>
      <c r="F60" s="269"/>
      <c r="G60" s="270"/>
      <c r="H60" s="271"/>
      <c r="I60" s="272"/>
      <c r="J60" s="270"/>
      <c r="K60" s="273"/>
      <c r="L60" s="274"/>
      <c r="M60" s="275"/>
      <c r="N60" s="276"/>
      <c r="O60" s="277"/>
      <c r="P60" s="278"/>
      <c r="Q60" s="218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.25" thickBot="1" x14ac:dyDescent="1">
      <c r="A61" s="243"/>
      <c r="B61" s="244"/>
      <c r="C61" s="205"/>
      <c r="D61" s="279"/>
      <c r="E61" s="280">
        <v>1E-3</v>
      </c>
      <c r="F61" s="281"/>
      <c r="G61" s="259">
        <f>E61*F61</f>
        <v>0</v>
      </c>
      <c r="H61" s="280">
        <v>1E-3</v>
      </c>
      <c r="I61" s="261"/>
      <c r="J61" s="202">
        <f t="shared" ref="J61" si="19">IF(H61&gt;0,H61*I61,0)</f>
        <v>0</v>
      </c>
      <c r="K61" s="252"/>
      <c r="L61" s="213">
        <f>IF(M$102="",F61-K61,"")</f>
        <v>0</v>
      </c>
      <c r="M61" s="248" t="s">
        <v>46</v>
      </c>
      <c r="N61" s="254">
        <f>IF(M$102="",E61*L61,"")</f>
        <v>0</v>
      </c>
      <c r="O61" s="280">
        <v>1E-3</v>
      </c>
      <c r="P61" s="261"/>
      <c r="Q61" s="202">
        <f t="shared" ref="Q61" si="20">IF(O61&gt;0,O61*P61,0)</f>
        <v>0</v>
      </c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85">
      <c r="A62" s="282"/>
      <c r="B62" s="283"/>
      <c r="C62" s="190" t="s">
        <v>6</v>
      </c>
      <c r="D62" s="258"/>
      <c r="E62" s="284"/>
      <c r="F62" s="285"/>
      <c r="G62" s="286"/>
      <c r="H62" s="284"/>
      <c r="I62" s="285"/>
      <c r="J62" s="286"/>
      <c r="K62" s="287"/>
      <c r="L62" s="285"/>
      <c r="M62" s="288"/>
      <c r="N62" s="200"/>
      <c r="O62" s="289"/>
      <c r="P62" s="285"/>
      <c r="Q62" s="290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85">
      <c r="A63" s="203"/>
      <c r="B63" s="204"/>
      <c r="C63" s="291"/>
      <c r="D63" s="206"/>
      <c r="E63" s="292"/>
      <c r="F63" s="264"/>
      <c r="G63" s="259">
        <f>E63*F63</f>
        <v>0</v>
      </c>
      <c r="H63" s="210">
        <f>E63</f>
        <v>0</v>
      </c>
      <c r="I63" s="264"/>
      <c r="J63" s="259">
        <f t="shared" ref="J63:J67" si="21">H63*I63</f>
        <v>0</v>
      </c>
      <c r="K63" s="212"/>
      <c r="L63" s="213">
        <f>IF(M$102="",F63-K63,"")</f>
        <v>0</v>
      </c>
      <c r="M63" s="208" t="s">
        <v>46</v>
      </c>
      <c r="N63" s="214">
        <f>IF(M$102="",E63*L63,"")</f>
        <v>0</v>
      </c>
      <c r="O63" s="201">
        <f>H63</f>
        <v>0</v>
      </c>
      <c r="P63" s="281"/>
      <c r="Q63" s="202">
        <f t="shared" si="16"/>
        <v>0</v>
      </c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85">
      <c r="A64" s="203"/>
      <c r="B64" s="204"/>
      <c r="C64" s="291"/>
      <c r="D64" s="206"/>
      <c r="E64" s="292"/>
      <c r="F64" s="264"/>
      <c r="G64" s="259">
        <f>E64*F64</f>
        <v>0</v>
      </c>
      <c r="H64" s="210">
        <f t="shared" ref="H64:H67" si="22">E64</f>
        <v>0</v>
      </c>
      <c r="I64" s="264"/>
      <c r="J64" s="259">
        <f t="shared" si="21"/>
        <v>0</v>
      </c>
      <c r="K64" s="212"/>
      <c r="L64" s="213">
        <f>IF(M$102="",F64-K64,"")</f>
        <v>0</v>
      </c>
      <c r="M64" s="208" t="s">
        <v>46</v>
      </c>
      <c r="N64" s="214">
        <f>IF(M$102="",E64*L64,"")</f>
        <v>0</v>
      </c>
      <c r="O64" s="201">
        <f t="shared" ref="O64:O67" si="23">H64</f>
        <v>0</v>
      </c>
      <c r="P64" s="281"/>
      <c r="Q64" s="202">
        <f t="shared" si="16"/>
        <v>0</v>
      </c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85">
      <c r="A65" s="203"/>
      <c r="B65" s="204"/>
      <c r="C65" s="291"/>
      <c r="D65" s="206"/>
      <c r="E65" s="292"/>
      <c r="F65" s="264"/>
      <c r="G65" s="259">
        <f>E65*F65</f>
        <v>0</v>
      </c>
      <c r="H65" s="210">
        <f t="shared" si="22"/>
        <v>0</v>
      </c>
      <c r="I65" s="264"/>
      <c r="J65" s="259">
        <f t="shared" si="21"/>
        <v>0</v>
      </c>
      <c r="K65" s="212"/>
      <c r="L65" s="213">
        <f>IF(M$102="",F65-K65,"")</f>
        <v>0</v>
      </c>
      <c r="M65" s="208" t="s">
        <v>46</v>
      </c>
      <c r="N65" s="214">
        <f>IF(M$102="",E65*L65,"")</f>
        <v>0</v>
      </c>
      <c r="O65" s="201">
        <f t="shared" si="23"/>
        <v>0</v>
      </c>
      <c r="P65" s="281"/>
      <c r="Q65" s="202">
        <f t="shared" si="16"/>
        <v>0</v>
      </c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85">
      <c r="A66" s="203"/>
      <c r="B66" s="204"/>
      <c r="C66" s="291"/>
      <c r="D66" s="206"/>
      <c r="E66" s="292"/>
      <c r="F66" s="264"/>
      <c r="G66" s="259">
        <f>E66*F66</f>
        <v>0</v>
      </c>
      <c r="H66" s="210">
        <f t="shared" si="22"/>
        <v>0</v>
      </c>
      <c r="I66" s="264"/>
      <c r="J66" s="259">
        <f t="shared" si="21"/>
        <v>0</v>
      </c>
      <c r="K66" s="212"/>
      <c r="L66" s="213">
        <f>IF(M$102="",F66-K66,"")</f>
        <v>0</v>
      </c>
      <c r="M66" s="208" t="s">
        <v>46</v>
      </c>
      <c r="N66" s="214">
        <f>IF(M$102="",E66*L66,"")</f>
        <v>0</v>
      </c>
      <c r="O66" s="201">
        <f t="shared" si="23"/>
        <v>0</v>
      </c>
      <c r="P66" s="281"/>
      <c r="Q66" s="202">
        <f t="shared" si="16"/>
        <v>0</v>
      </c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.25" thickBot="1" x14ac:dyDescent="1">
      <c r="A67" s="243"/>
      <c r="B67" s="244"/>
      <c r="C67" s="293"/>
      <c r="D67" s="279"/>
      <c r="E67" s="294"/>
      <c r="F67" s="295"/>
      <c r="G67" s="259">
        <f>E67*F67</f>
        <v>0</v>
      </c>
      <c r="H67" s="210">
        <f t="shared" si="22"/>
        <v>0</v>
      </c>
      <c r="I67" s="295"/>
      <c r="J67" s="259">
        <f t="shared" si="21"/>
        <v>0</v>
      </c>
      <c r="K67" s="296"/>
      <c r="L67" s="213">
        <f>IF(M$102="",F67-K67,"")</f>
        <v>0</v>
      </c>
      <c r="M67" s="248" t="s">
        <v>46</v>
      </c>
      <c r="N67" s="254">
        <f>IF(M$102="",E67*L67,"")</f>
        <v>0</v>
      </c>
      <c r="O67" s="201">
        <f t="shared" si="23"/>
        <v>0</v>
      </c>
      <c r="P67" s="297"/>
      <c r="Q67" s="202">
        <f t="shared" si="16"/>
        <v>0</v>
      </c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85">
      <c r="A68" s="282"/>
      <c r="B68" s="283"/>
      <c r="C68" s="190" t="s">
        <v>7</v>
      </c>
      <c r="D68" s="258"/>
      <c r="E68" s="284"/>
      <c r="F68" s="285"/>
      <c r="G68" s="286"/>
      <c r="H68" s="284"/>
      <c r="I68" s="285"/>
      <c r="J68" s="286"/>
      <c r="K68" s="287"/>
      <c r="L68" s="285"/>
      <c r="M68" s="288"/>
      <c r="N68" s="200"/>
      <c r="O68" s="289"/>
      <c r="P68" s="285"/>
      <c r="Q68" s="290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85">
      <c r="A69" s="203"/>
      <c r="B69" s="204"/>
      <c r="C69" s="298"/>
      <c r="D69" s="206"/>
      <c r="E69" s="292"/>
      <c r="F69" s="264"/>
      <c r="G69" s="259">
        <f>E69*F69</f>
        <v>0</v>
      </c>
      <c r="H69" s="210">
        <f>E69</f>
        <v>0</v>
      </c>
      <c r="I69" s="264"/>
      <c r="J69" s="259">
        <f t="shared" ref="J69:J73" si="24">H69*I69</f>
        <v>0</v>
      </c>
      <c r="K69" s="212"/>
      <c r="L69" s="213">
        <f>IF(M$102="",F69-K69,"")</f>
        <v>0</v>
      </c>
      <c r="M69" s="208" t="s">
        <v>46</v>
      </c>
      <c r="N69" s="214">
        <f>IF(M$102="",E69*L69,"")</f>
        <v>0</v>
      </c>
      <c r="O69" s="201">
        <f>H69</f>
        <v>0</v>
      </c>
      <c r="P69" s="261"/>
      <c r="Q69" s="202">
        <f t="shared" si="16"/>
        <v>0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85">
      <c r="A70" s="203"/>
      <c r="B70" s="204"/>
      <c r="C70" s="299"/>
      <c r="D70" s="206"/>
      <c r="E70" s="292"/>
      <c r="F70" s="264"/>
      <c r="G70" s="259">
        <f>E70*F70</f>
        <v>0</v>
      </c>
      <c r="H70" s="210">
        <f t="shared" ref="H70:H73" si="25">E70</f>
        <v>0</v>
      </c>
      <c r="I70" s="264"/>
      <c r="J70" s="259">
        <f t="shared" si="24"/>
        <v>0</v>
      </c>
      <c r="K70" s="212"/>
      <c r="L70" s="213">
        <f>IF(M$102="",F70-K70,"")</f>
        <v>0</v>
      </c>
      <c r="M70" s="208" t="s">
        <v>46</v>
      </c>
      <c r="N70" s="214">
        <f>IF(M$102="",E70*L70,"")</f>
        <v>0</v>
      </c>
      <c r="O70" s="201">
        <f t="shared" ref="O70:O73" si="26">H70</f>
        <v>0</v>
      </c>
      <c r="P70" s="261"/>
      <c r="Q70" s="202">
        <f t="shared" si="16"/>
        <v>0</v>
      </c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85">
      <c r="A71" s="203"/>
      <c r="B71" s="204"/>
      <c r="C71" s="299"/>
      <c r="D71" s="206"/>
      <c r="E71" s="292"/>
      <c r="F71" s="264"/>
      <c r="G71" s="259">
        <f>E71*F71</f>
        <v>0</v>
      </c>
      <c r="H71" s="210">
        <f t="shared" si="25"/>
        <v>0</v>
      </c>
      <c r="I71" s="264"/>
      <c r="J71" s="259">
        <f t="shared" si="24"/>
        <v>0</v>
      </c>
      <c r="K71" s="212"/>
      <c r="L71" s="213">
        <f>IF(M$102="",F71-K71,"")</f>
        <v>0</v>
      </c>
      <c r="M71" s="208" t="s">
        <v>46</v>
      </c>
      <c r="N71" s="214">
        <f>IF(M$102="",E71*L71,"")</f>
        <v>0</v>
      </c>
      <c r="O71" s="201">
        <f t="shared" si="26"/>
        <v>0</v>
      </c>
      <c r="P71" s="261"/>
      <c r="Q71" s="202">
        <f t="shared" si="16"/>
        <v>0</v>
      </c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85">
      <c r="A72" s="203"/>
      <c r="B72" s="204"/>
      <c r="C72" s="299"/>
      <c r="D72" s="206"/>
      <c r="E72" s="292"/>
      <c r="F72" s="264"/>
      <c r="G72" s="259">
        <f>E72*F72</f>
        <v>0</v>
      </c>
      <c r="H72" s="210">
        <f t="shared" si="25"/>
        <v>0</v>
      </c>
      <c r="I72" s="264"/>
      <c r="J72" s="259">
        <f t="shared" si="24"/>
        <v>0</v>
      </c>
      <c r="K72" s="212"/>
      <c r="L72" s="213">
        <f>IF(M$102="",F72-K72,"")</f>
        <v>0</v>
      </c>
      <c r="M72" s="208" t="s">
        <v>46</v>
      </c>
      <c r="N72" s="214">
        <f>IF(M$102="",E72*L72,"")</f>
        <v>0</v>
      </c>
      <c r="O72" s="201">
        <f t="shared" si="26"/>
        <v>0</v>
      </c>
      <c r="P72" s="261"/>
      <c r="Q72" s="202">
        <f t="shared" si="16"/>
        <v>0</v>
      </c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.25" thickBot="1" x14ac:dyDescent="1">
      <c r="A73" s="243"/>
      <c r="B73" s="244"/>
      <c r="C73" s="300"/>
      <c r="D73" s="279"/>
      <c r="E73" s="294"/>
      <c r="F73" s="295"/>
      <c r="G73" s="259">
        <f>E73*F73</f>
        <v>0</v>
      </c>
      <c r="H73" s="210">
        <f t="shared" si="25"/>
        <v>0</v>
      </c>
      <c r="I73" s="295"/>
      <c r="J73" s="259">
        <f t="shared" si="24"/>
        <v>0</v>
      </c>
      <c r="K73" s="296"/>
      <c r="L73" s="213">
        <f>IF(M$102="",F73-K73,"")</f>
        <v>0</v>
      </c>
      <c r="M73" s="248" t="s">
        <v>46</v>
      </c>
      <c r="N73" s="254">
        <f>IF(M$102="",E73*L73,"")</f>
        <v>0</v>
      </c>
      <c r="O73" s="201">
        <f t="shared" si="26"/>
        <v>0</v>
      </c>
      <c r="P73" s="301"/>
      <c r="Q73" s="202">
        <f t="shared" si="16"/>
        <v>0</v>
      </c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85">
      <c r="A74" s="282"/>
      <c r="B74" s="283"/>
      <c r="C74" s="190" t="s">
        <v>8</v>
      </c>
      <c r="D74" s="206"/>
      <c r="E74" s="284"/>
      <c r="F74" s="285"/>
      <c r="G74" s="286"/>
      <c r="H74" s="284"/>
      <c r="I74" s="285"/>
      <c r="J74" s="286"/>
      <c r="K74" s="287"/>
      <c r="L74" s="285"/>
      <c r="M74" s="288"/>
      <c r="N74" s="214"/>
      <c r="O74" s="289"/>
      <c r="P74" s="285"/>
      <c r="Q74" s="290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85">
      <c r="A75" s="203"/>
      <c r="B75" s="204"/>
      <c r="C75" s="291"/>
      <c r="D75" s="206"/>
      <c r="E75" s="292"/>
      <c r="F75" s="264"/>
      <c r="G75" s="259">
        <f>E75*F75</f>
        <v>0</v>
      </c>
      <c r="H75" s="210">
        <f>E75</f>
        <v>0</v>
      </c>
      <c r="I75" s="264"/>
      <c r="J75" s="259">
        <f t="shared" ref="J75:J79" si="27">H75*I75</f>
        <v>0</v>
      </c>
      <c r="K75" s="212"/>
      <c r="L75" s="213">
        <f>IF(M$102="",F75-K75,"")</f>
        <v>0</v>
      </c>
      <c r="M75" s="208" t="s">
        <v>46</v>
      </c>
      <c r="N75" s="214">
        <f>IF(M$102="",E75*L75,"")</f>
        <v>0</v>
      </c>
      <c r="O75" s="201">
        <f>H75</f>
        <v>0</v>
      </c>
      <c r="P75" s="281"/>
      <c r="Q75" s="202">
        <f t="shared" si="16"/>
        <v>0</v>
      </c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85">
      <c r="A76" s="203"/>
      <c r="B76" s="204"/>
      <c r="C76" s="291"/>
      <c r="D76" s="206"/>
      <c r="E76" s="292"/>
      <c r="F76" s="264"/>
      <c r="G76" s="259">
        <f>E76*F76</f>
        <v>0</v>
      </c>
      <c r="H76" s="210">
        <f t="shared" ref="H76:H79" si="28">E76</f>
        <v>0</v>
      </c>
      <c r="I76" s="264"/>
      <c r="J76" s="259">
        <f t="shared" si="27"/>
        <v>0</v>
      </c>
      <c r="K76" s="212"/>
      <c r="L76" s="213">
        <f>IF(M$102="",F76-K76,"")</f>
        <v>0</v>
      </c>
      <c r="M76" s="208" t="s">
        <v>46</v>
      </c>
      <c r="N76" s="214">
        <f>IF(M$102="",E76*L76,"")</f>
        <v>0</v>
      </c>
      <c r="O76" s="201">
        <f t="shared" ref="O76:O79" si="29">H76</f>
        <v>0</v>
      </c>
      <c r="P76" s="281"/>
      <c r="Q76" s="202">
        <f t="shared" si="16"/>
        <v>0</v>
      </c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85">
      <c r="A77" s="203"/>
      <c r="B77" s="204"/>
      <c r="C77" s="291"/>
      <c r="D77" s="206"/>
      <c r="E77" s="292"/>
      <c r="F77" s="264"/>
      <c r="G77" s="259">
        <f>E77*F77</f>
        <v>0</v>
      </c>
      <c r="H77" s="210">
        <f t="shared" si="28"/>
        <v>0</v>
      </c>
      <c r="I77" s="264"/>
      <c r="J77" s="259">
        <f t="shared" si="27"/>
        <v>0</v>
      </c>
      <c r="K77" s="212"/>
      <c r="L77" s="213">
        <f>IF(M$102="",F77-K77,"")</f>
        <v>0</v>
      </c>
      <c r="M77" s="208" t="s">
        <v>46</v>
      </c>
      <c r="N77" s="214">
        <f>IF(M$102="",E77*L77,"")</f>
        <v>0</v>
      </c>
      <c r="O77" s="201">
        <f t="shared" si="29"/>
        <v>0</v>
      </c>
      <c r="P77" s="281"/>
      <c r="Q77" s="202">
        <f t="shared" si="16"/>
        <v>0</v>
      </c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85">
      <c r="A78" s="203"/>
      <c r="B78" s="204"/>
      <c r="C78" s="291"/>
      <c r="D78" s="206"/>
      <c r="E78" s="292"/>
      <c r="F78" s="264"/>
      <c r="G78" s="259">
        <f>E78*F78</f>
        <v>0</v>
      </c>
      <c r="H78" s="210">
        <f t="shared" si="28"/>
        <v>0</v>
      </c>
      <c r="I78" s="264"/>
      <c r="J78" s="259">
        <f t="shared" si="27"/>
        <v>0</v>
      </c>
      <c r="K78" s="212"/>
      <c r="L78" s="213">
        <f>IF(M$102="",F78-K78,"")</f>
        <v>0</v>
      </c>
      <c r="M78" s="208" t="s">
        <v>46</v>
      </c>
      <c r="N78" s="214">
        <f>IF(M$102="",E78*L78,"")</f>
        <v>0</v>
      </c>
      <c r="O78" s="201">
        <f t="shared" si="29"/>
        <v>0</v>
      </c>
      <c r="P78" s="281"/>
      <c r="Q78" s="202">
        <f t="shared" si="16"/>
        <v>0</v>
      </c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.25" thickBot="1" x14ac:dyDescent="1">
      <c r="A79" s="243"/>
      <c r="B79" s="244"/>
      <c r="C79" s="293"/>
      <c r="D79" s="279"/>
      <c r="E79" s="294"/>
      <c r="F79" s="295"/>
      <c r="G79" s="259">
        <f>E79*F79</f>
        <v>0</v>
      </c>
      <c r="H79" s="210">
        <f t="shared" si="28"/>
        <v>0</v>
      </c>
      <c r="I79" s="295"/>
      <c r="J79" s="259">
        <f t="shared" si="27"/>
        <v>0</v>
      </c>
      <c r="K79" s="296"/>
      <c r="L79" s="213">
        <f>IF(M$102="",F79-K79,"")</f>
        <v>0</v>
      </c>
      <c r="M79" s="248" t="s">
        <v>46</v>
      </c>
      <c r="N79" s="254">
        <f>IF(M$102="",E79*L79,"")</f>
        <v>0</v>
      </c>
      <c r="O79" s="201">
        <f t="shared" si="29"/>
        <v>0</v>
      </c>
      <c r="P79" s="297"/>
      <c r="Q79" s="202">
        <f t="shared" si="16"/>
        <v>0</v>
      </c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85">
      <c r="A80" s="282"/>
      <c r="B80" s="283"/>
      <c r="C80" s="190" t="s">
        <v>9</v>
      </c>
      <c r="D80" s="206"/>
      <c r="E80" s="284"/>
      <c r="F80" s="285"/>
      <c r="G80" s="286"/>
      <c r="H80" s="284"/>
      <c r="I80" s="285"/>
      <c r="J80" s="286"/>
      <c r="K80" s="287"/>
      <c r="L80" s="285"/>
      <c r="M80" s="288"/>
      <c r="N80" s="214"/>
      <c r="O80" s="289"/>
      <c r="P80" s="285"/>
      <c r="Q80" s="290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85">
      <c r="A81" s="203"/>
      <c r="B81" s="204"/>
      <c r="C81" s="299"/>
      <c r="D81" s="206"/>
      <c r="E81" s="292"/>
      <c r="F81" s="264"/>
      <c r="G81" s="259">
        <f>E81*F81</f>
        <v>0</v>
      </c>
      <c r="H81" s="210">
        <f>E81</f>
        <v>0</v>
      </c>
      <c r="I81" s="264"/>
      <c r="J81" s="259">
        <f t="shared" ref="J81:J85" si="30">H81*I81</f>
        <v>0</v>
      </c>
      <c r="K81" s="212"/>
      <c r="L81" s="213">
        <f>IF(M$102="",F81-K81,"")</f>
        <v>0</v>
      </c>
      <c r="M81" s="208" t="s">
        <v>46</v>
      </c>
      <c r="N81" s="214">
        <f>IF(M$102="",E81*L81,"")</f>
        <v>0</v>
      </c>
      <c r="O81" s="201">
        <f>H81</f>
        <v>0</v>
      </c>
      <c r="P81" s="281"/>
      <c r="Q81" s="202">
        <f t="shared" si="16"/>
        <v>0</v>
      </c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85">
      <c r="A82" s="203"/>
      <c r="B82" s="204"/>
      <c r="C82" s="299"/>
      <c r="D82" s="206"/>
      <c r="E82" s="292"/>
      <c r="F82" s="264"/>
      <c r="G82" s="259">
        <f>E82*F82</f>
        <v>0</v>
      </c>
      <c r="H82" s="210">
        <f t="shared" ref="H82:H85" si="31">E82</f>
        <v>0</v>
      </c>
      <c r="I82" s="264"/>
      <c r="J82" s="259">
        <f t="shared" si="30"/>
        <v>0</v>
      </c>
      <c r="K82" s="212"/>
      <c r="L82" s="213">
        <f>IF(M$102="",F82-K82,"")</f>
        <v>0</v>
      </c>
      <c r="M82" s="208" t="s">
        <v>46</v>
      </c>
      <c r="N82" s="214">
        <f>IF(M$102="",E82*L82,"")</f>
        <v>0</v>
      </c>
      <c r="O82" s="201">
        <f t="shared" ref="O82:O88" si="32">H82</f>
        <v>0</v>
      </c>
      <c r="P82" s="281"/>
      <c r="Q82" s="202">
        <f t="shared" si="16"/>
        <v>0</v>
      </c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85">
      <c r="A83" s="203"/>
      <c r="B83" s="204"/>
      <c r="C83" s="299"/>
      <c r="D83" s="206"/>
      <c r="E83" s="292"/>
      <c r="F83" s="264"/>
      <c r="G83" s="259">
        <f>E83*F83</f>
        <v>0</v>
      </c>
      <c r="H83" s="210">
        <f t="shared" si="31"/>
        <v>0</v>
      </c>
      <c r="I83" s="264"/>
      <c r="J83" s="259">
        <f t="shared" si="30"/>
        <v>0</v>
      </c>
      <c r="K83" s="212"/>
      <c r="L83" s="213">
        <f>IF(M$102="",F83-K83,"")</f>
        <v>0</v>
      </c>
      <c r="M83" s="208" t="s">
        <v>46</v>
      </c>
      <c r="N83" s="214">
        <f>IF(M$102="",E83*L83,"")</f>
        <v>0</v>
      </c>
      <c r="O83" s="201">
        <f t="shared" si="32"/>
        <v>0</v>
      </c>
      <c r="P83" s="281"/>
      <c r="Q83" s="202">
        <f t="shared" si="16"/>
        <v>0</v>
      </c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85">
      <c r="A84" s="203"/>
      <c r="B84" s="204"/>
      <c r="C84" s="299"/>
      <c r="D84" s="206"/>
      <c r="E84" s="292"/>
      <c r="F84" s="264"/>
      <c r="G84" s="259">
        <f>E84*F84</f>
        <v>0</v>
      </c>
      <c r="H84" s="210">
        <f t="shared" si="31"/>
        <v>0</v>
      </c>
      <c r="I84" s="264"/>
      <c r="J84" s="259">
        <f t="shared" si="30"/>
        <v>0</v>
      </c>
      <c r="K84" s="212"/>
      <c r="L84" s="213">
        <f>IF(M$102="",F84-K84,"")</f>
        <v>0</v>
      </c>
      <c r="M84" s="208" t="s">
        <v>46</v>
      </c>
      <c r="N84" s="214">
        <f>IF(M$102="",E84*L84,"")</f>
        <v>0</v>
      </c>
      <c r="O84" s="201">
        <f t="shared" si="32"/>
        <v>0</v>
      </c>
      <c r="P84" s="281"/>
      <c r="Q84" s="202">
        <f t="shared" si="16"/>
        <v>0</v>
      </c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.25" thickBot="1" x14ac:dyDescent="1">
      <c r="A85" s="243"/>
      <c r="B85" s="244"/>
      <c r="C85" s="300"/>
      <c r="D85" s="279"/>
      <c r="E85" s="294"/>
      <c r="F85" s="295"/>
      <c r="G85" s="259">
        <f>E85*F85</f>
        <v>0</v>
      </c>
      <c r="H85" s="210">
        <f t="shared" si="31"/>
        <v>0</v>
      </c>
      <c r="I85" s="295"/>
      <c r="J85" s="259">
        <f t="shared" si="30"/>
        <v>0</v>
      </c>
      <c r="K85" s="296"/>
      <c r="L85" s="213">
        <f>IF(M$102="",F85-K85,"")</f>
        <v>0</v>
      </c>
      <c r="M85" s="248" t="s">
        <v>46</v>
      </c>
      <c r="N85" s="254">
        <f>IF(M$102="",E85*L85,"")</f>
        <v>0</v>
      </c>
      <c r="O85" s="201">
        <f t="shared" si="32"/>
        <v>0</v>
      </c>
      <c r="P85" s="297"/>
      <c r="Q85" s="202">
        <f t="shared" si="16"/>
        <v>0</v>
      </c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85">
      <c r="A86" s="282"/>
      <c r="B86" s="283"/>
      <c r="C86" s="302" t="s">
        <v>138</v>
      </c>
      <c r="D86" s="206"/>
      <c r="E86" s="284"/>
      <c r="F86" s="285"/>
      <c r="G86" s="286"/>
      <c r="H86" s="284"/>
      <c r="I86" s="285"/>
      <c r="J86" s="286"/>
      <c r="K86" s="287"/>
      <c r="L86" s="285"/>
      <c r="M86" s="288"/>
      <c r="N86" s="214"/>
      <c r="O86" s="289"/>
      <c r="P86" s="285"/>
      <c r="Q86" s="290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85">
      <c r="A87" s="203"/>
      <c r="B87" s="204"/>
      <c r="C87" s="298" t="s">
        <v>139</v>
      </c>
      <c r="D87" s="206" t="s">
        <v>123</v>
      </c>
      <c r="E87" s="292"/>
      <c r="F87" s="264"/>
      <c r="G87" s="259">
        <f>E87*F87</f>
        <v>0</v>
      </c>
      <c r="H87" s="303">
        <f>IF(E87&gt;0.0002,0.0002, E87)</f>
        <v>0</v>
      </c>
      <c r="I87" s="264"/>
      <c r="J87" s="259">
        <f t="shared" ref="J87:J88" si="33">H87*I87</f>
        <v>0</v>
      </c>
      <c r="K87" s="212"/>
      <c r="L87" s="213">
        <f>IF(M$102="",F87-K87,"")</f>
        <v>0</v>
      </c>
      <c r="M87" s="208" t="s">
        <v>46</v>
      </c>
      <c r="N87" s="214">
        <f>IF(M$102="",E87*L87,"")</f>
        <v>0</v>
      </c>
      <c r="O87" s="201">
        <f t="shared" si="32"/>
        <v>0</v>
      </c>
      <c r="P87" s="281"/>
      <c r="Q87" s="202">
        <f t="shared" si="16"/>
        <v>0</v>
      </c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.25" thickBot="1" x14ac:dyDescent="1">
      <c r="A88" s="203"/>
      <c r="B88" s="204"/>
      <c r="C88" s="298" t="s">
        <v>140</v>
      </c>
      <c r="D88" s="279" t="s">
        <v>123</v>
      </c>
      <c r="E88" s="294"/>
      <c r="F88" s="295"/>
      <c r="G88" s="304">
        <f>E88*F88</f>
        <v>0</v>
      </c>
      <c r="H88" s="305">
        <f>IF(E88&gt;0.0002,0.0002, E88)</f>
        <v>0</v>
      </c>
      <c r="I88" s="295"/>
      <c r="J88" s="304">
        <f t="shared" si="33"/>
        <v>0</v>
      </c>
      <c r="K88" s="296"/>
      <c r="L88" s="253">
        <f>IF(M$102="",F88-K88,"")</f>
        <v>0</v>
      </c>
      <c r="M88" s="248" t="s">
        <v>46</v>
      </c>
      <c r="N88" s="254">
        <f>IF(M$102="",E88*L88,"")</f>
        <v>0</v>
      </c>
      <c r="O88" s="306">
        <f t="shared" si="32"/>
        <v>0</v>
      </c>
      <c r="P88" s="297"/>
      <c r="Q88" s="307">
        <f t="shared" si="16"/>
        <v>0</v>
      </c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85">
      <c r="A89" s="192"/>
      <c r="B89" s="193"/>
      <c r="C89" s="302" t="s">
        <v>141</v>
      </c>
      <c r="D89" s="258"/>
      <c r="E89" s="196"/>
      <c r="F89" s="197"/>
      <c r="G89" s="270"/>
      <c r="H89" s="196"/>
      <c r="I89" s="197"/>
      <c r="J89" s="270"/>
      <c r="K89" s="199"/>
      <c r="L89" s="308"/>
      <c r="M89" s="309"/>
      <c r="N89" s="200"/>
      <c r="O89" s="310"/>
      <c r="P89" s="311"/>
      <c r="Q89" s="218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85">
      <c r="A90" s="192"/>
      <c r="B90" s="193"/>
      <c r="C90" s="298"/>
      <c r="D90" s="206"/>
      <c r="E90" s="196"/>
      <c r="F90" s="197"/>
      <c r="G90" s="259">
        <f>E90*F90</f>
        <v>0</v>
      </c>
      <c r="H90" s="210">
        <f>E90</f>
        <v>0</v>
      </c>
      <c r="I90" s="264"/>
      <c r="J90" s="259">
        <f t="shared" ref="J90:J94" si="34">H90*I90</f>
        <v>0</v>
      </c>
      <c r="K90" s="212"/>
      <c r="L90" s="213">
        <f>IF(M$102="",F90-K90,"")</f>
        <v>0</v>
      </c>
      <c r="M90" s="208" t="s">
        <v>46</v>
      </c>
      <c r="N90" s="214">
        <f>IF(M$102="",E90*L90,"")</f>
        <v>0</v>
      </c>
      <c r="O90" s="201">
        <f>H90</f>
        <v>0</v>
      </c>
      <c r="P90" s="281"/>
      <c r="Q90" s="202">
        <f t="shared" ref="Q90:Q94" si="35">IF(O90&gt;0,O90*P90,0)</f>
        <v>0</v>
      </c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85">
      <c r="A91" s="192"/>
      <c r="B91" s="193"/>
      <c r="C91" s="298"/>
      <c r="D91" s="206"/>
      <c r="E91" s="196"/>
      <c r="F91" s="197"/>
      <c r="G91" s="259">
        <f>E91*F91</f>
        <v>0</v>
      </c>
      <c r="H91" s="210">
        <f t="shared" ref="H91:H94" si="36">E91</f>
        <v>0</v>
      </c>
      <c r="I91" s="264"/>
      <c r="J91" s="259">
        <f t="shared" si="34"/>
        <v>0</v>
      </c>
      <c r="K91" s="212"/>
      <c r="L91" s="213">
        <f>IF(M$102="",F91-K91,"")</f>
        <v>0</v>
      </c>
      <c r="M91" s="208" t="s">
        <v>46</v>
      </c>
      <c r="N91" s="214">
        <f>IF(M$102="",E91*L91,"")</f>
        <v>0</v>
      </c>
      <c r="O91" s="201">
        <f t="shared" ref="O91:O94" si="37">H91</f>
        <v>0</v>
      </c>
      <c r="P91" s="281"/>
      <c r="Q91" s="202">
        <f t="shared" si="35"/>
        <v>0</v>
      </c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85">
      <c r="A92" s="192"/>
      <c r="B92" s="193"/>
      <c r="C92" s="299"/>
      <c r="D92" s="206"/>
      <c r="E92" s="196"/>
      <c r="F92" s="197"/>
      <c r="G92" s="259">
        <f>E92*F92</f>
        <v>0</v>
      </c>
      <c r="H92" s="210">
        <f t="shared" si="36"/>
        <v>0</v>
      </c>
      <c r="I92" s="264"/>
      <c r="J92" s="259">
        <f t="shared" si="34"/>
        <v>0</v>
      </c>
      <c r="K92" s="212"/>
      <c r="L92" s="213">
        <f>IF(M$102="",F92-K92,"")</f>
        <v>0</v>
      </c>
      <c r="M92" s="208" t="s">
        <v>46</v>
      </c>
      <c r="N92" s="214">
        <f>IF(M$102="",E92*L92,"")</f>
        <v>0</v>
      </c>
      <c r="O92" s="201">
        <f t="shared" si="37"/>
        <v>0</v>
      </c>
      <c r="P92" s="281"/>
      <c r="Q92" s="202">
        <f t="shared" si="35"/>
        <v>0</v>
      </c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85">
      <c r="A93" s="192"/>
      <c r="B93" s="193"/>
      <c r="C93" s="299"/>
      <c r="D93" s="206"/>
      <c r="E93" s="196"/>
      <c r="F93" s="197"/>
      <c r="G93" s="259">
        <f>E93*F93</f>
        <v>0</v>
      </c>
      <c r="H93" s="210">
        <f t="shared" si="36"/>
        <v>0</v>
      </c>
      <c r="I93" s="264"/>
      <c r="J93" s="259">
        <f t="shared" si="34"/>
        <v>0</v>
      </c>
      <c r="K93" s="212"/>
      <c r="L93" s="213">
        <f>IF(M$102="",F93-K93,"")</f>
        <v>0</v>
      </c>
      <c r="M93" s="208" t="s">
        <v>46</v>
      </c>
      <c r="N93" s="214">
        <f>IF(M$102="",E93*L93,"")</f>
        <v>0</v>
      </c>
      <c r="O93" s="201">
        <f t="shared" si="37"/>
        <v>0</v>
      </c>
      <c r="P93" s="281"/>
      <c r="Q93" s="202">
        <f t="shared" si="35"/>
        <v>0</v>
      </c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.25" thickBot="1" x14ac:dyDescent="1">
      <c r="A94" s="192"/>
      <c r="B94" s="193"/>
      <c r="C94" s="300"/>
      <c r="D94" s="279"/>
      <c r="E94" s="196"/>
      <c r="F94" s="197"/>
      <c r="G94" s="259">
        <f>E94*F94</f>
        <v>0</v>
      </c>
      <c r="H94" s="210">
        <f t="shared" si="36"/>
        <v>0</v>
      </c>
      <c r="I94" s="295"/>
      <c r="J94" s="259">
        <f t="shared" si="34"/>
        <v>0</v>
      </c>
      <c r="K94" s="296"/>
      <c r="L94" s="213">
        <f>IF(M$102="",F94-K94,"")</f>
        <v>0</v>
      </c>
      <c r="M94" s="248" t="s">
        <v>46</v>
      </c>
      <c r="N94" s="254">
        <f>IF(M$102="",E94*L94,"")</f>
        <v>0</v>
      </c>
      <c r="O94" s="201">
        <f t="shared" si="37"/>
        <v>0</v>
      </c>
      <c r="P94" s="297"/>
      <c r="Q94" s="202">
        <f t="shared" si="35"/>
        <v>0</v>
      </c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85">
      <c r="A95" s="282"/>
      <c r="B95" s="283"/>
      <c r="C95" s="183" t="s">
        <v>10</v>
      </c>
      <c r="D95" s="258"/>
      <c r="E95" s="284"/>
      <c r="F95" s="285"/>
      <c r="G95" s="286"/>
      <c r="H95" s="284"/>
      <c r="I95" s="285"/>
      <c r="J95" s="286"/>
      <c r="K95" s="287"/>
      <c r="L95" s="285"/>
      <c r="M95" s="288"/>
      <c r="N95" s="200"/>
      <c r="O95" s="289"/>
      <c r="P95" s="285"/>
      <c r="Q95" s="290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85">
      <c r="A96" s="203"/>
      <c r="B96" s="204"/>
      <c r="C96" s="205"/>
      <c r="D96" s="206"/>
      <c r="E96" s="292"/>
      <c r="F96" s="264"/>
      <c r="G96" s="259">
        <f>E96*F96</f>
        <v>0</v>
      </c>
      <c r="H96" s="210">
        <f>E96</f>
        <v>0</v>
      </c>
      <c r="I96" s="264"/>
      <c r="J96" s="259">
        <f t="shared" ref="J96:J100" si="38">H96*I96</f>
        <v>0</v>
      </c>
      <c r="K96" s="212"/>
      <c r="L96" s="213">
        <f>IF(M$102="",F96-K96,"")</f>
        <v>0</v>
      </c>
      <c r="M96" s="208" t="s">
        <v>46</v>
      </c>
      <c r="N96" s="214">
        <f>IF(M$102="",E96*L96,"")</f>
        <v>0</v>
      </c>
      <c r="O96" s="201">
        <f>H96</f>
        <v>0</v>
      </c>
      <c r="P96" s="281"/>
      <c r="Q96" s="202">
        <f t="shared" si="16"/>
        <v>0</v>
      </c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85">
      <c r="A97" s="203"/>
      <c r="B97" s="204"/>
      <c r="C97" s="205"/>
      <c r="D97" s="206"/>
      <c r="E97" s="292"/>
      <c r="F97" s="264"/>
      <c r="G97" s="259">
        <f>E97*F97</f>
        <v>0</v>
      </c>
      <c r="H97" s="210">
        <f t="shared" ref="H97:H100" si="39">E97</f>
        <v>0</v>
      </c>
      <c r="I97" s="264"/>
      <c r="J97" s="259">
        <f t="shared" si="38"/>
        <v>0</v>
      </c>
      <c r="K97" s="212"/>
      <c r="L97" s="213">
        <f t="shared" ref="L97:L100" si="40">IF(M$102="",F97-K97,"")</f>
        <v>0</v>
      </c>
      <c r="M97" s="208" t="s">
        <v>46</v>
      </c>
      <c r="N97" s="214">
        <f t="shared" ref="N97:N100" si="41">IF(M$102="",E97*L97,"")</f>
        <v>0</v>
      </c>
      <c r="O97" s="201">
        <f t="shared" ref="O97:O100" si="42">H97</f>
        <v>0</v>
      </c>
      <c r="P97" s="281"/>
      <c r="Q97" s="202">
        <f t="shared" si="16"/>
        <v>0</v>
      </c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85">
      <c r="A98" s="203"/>
      <c r="B98" s="204"/>
      <c r="C98" s="205"/>
      <c r="D98" s="206"/>
      <c r="E98" s="292"/>
      <c r="F98" s="264"/>
      <c r="G98" s="259">
        <f>E98*F98</f>
        <v>0</v>
      </c>
      <c r="H98" s="210">
        <f t="shared" si="39"/>
        <v>0</v>
      </c>
      <c r="I98" s="264"/>
      <c r="J98" s="259">
        <f t="shared" si="38"/>
        <v>0</v>
      </c>
      <c r="K98" s="212"/>
      <c r="L98" s="213">
        <f t="shared" si="40"/>
        <v>0</v>
      </c>
      <c r="M98" s="208" t="s">
        <v>46</v>
      </c>
      <c r="N98" s="214">
        <f t="shared" si="41"/>
        <v>0</v>
      </c>
      <c r="O98" s="201">
        <f t="shared" si="42"/>
        <v>0</v>
      </c>
      <c r="P98" s="281"/>
      <c r="Q98" s="202">
        <f t="shared" si="16"/>
        <v>0</v>
      </c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85">
      <c r="A99" s="203"/>
      <c r="B99" s="204"/>
      <c r="C99" s="205"/>
      <c r="D99" s="206"/>
      <c r="E99" s="292"/>
      <c r="F99" s="264"/>
      <c r="G99" s="259">
        <f>E99*F99</f>
        <v>0</v>
      </c>
      <c r="H99" s="210">
        <f t="shared" si="39"/>
        <v>0</v>
      </c>
      <c r="I99" s="264"/>
      <c r="J99" s="259">
        <f t="shared" si="38"/>
        <v>0</v>
      </c>
      <c r="K99" s="212"/>
      <c r="L99" s="213">
        <f t="shared" si="40"/>
        <v>0</v>
      </c>
      <c r="M99" s="208" t="s">
        <v>46</v>
      </c>
      <c r="N99" s="214">
        <f t="shared" si="41"/>
        <v>0</v>
      </c>
      <c r="O99" s="201">
        <f t="shared" si="42"/>
        <v>0</v>
      </c>
      <c r="P99" s="281"/>
      <c r="Q99" s="202">
        <f t="shared" si="16"/>
        <v>0</v>
      </c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.25" thickBot="1" x14ac:dyDescent="1">
      <c r="A100" s="243"/>
      <c r="B100" s="244"/>
      <c r="C100" s="245"/>
      <c r="D100" s="279"/>
      <c r="E100" s="294"/>
      <c r="F100" s="295"/>
      <c r="G100" s="304">
        <f>E100*F100</f>
        <v>0</v>
      </c>
      <c r="H100" s="312">
        <f t="shared" si="39"/>
        <v>0</v>
      </c>
      <c r="I100" s="295"/>
      <c r="J100" s="304">
        <f t="shared" si="38"/>
        <v>0</v>
      </c>
      <c r="K100" s="296"/>
      <c r="L100" s="213">
        <f t="shared" si="40"/>
        <v>0</v>
      </c>
      <c r="M100" s="248" t="s">
        <v>46</v>
      </c>
      <c r="N100" s="254">
        <f t="shared" si="41"/>
        <v>0</v>
      </c>
      <c r="O100" s="306">
        <f t="shared" si="42"/>
        <v>0</v>
      </c>
      <c r="P100" s="297"/>
      <c r="Q100" s="307">
        <f t="shared" si="16"/>
        <v>0</v>
      </c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.25" thickBot="1" x14ac:dyDescent="1">
      <c r="A101" s="5"/>
      <c r="B101" s="5"/>
      <c r="C101" s="5"/>
      <c r="D101" s="5"/>
      <c r="E101" s="271"/>
      <c r="F101" s="313"/>
      <c r="G101" s="313"/>
      <c r="H101" s="271"/>
      <c r="I101" s="313"/>
      <c r="J101" s="313"/>
      <c r="K101" s="313"/>
      <c r="L101" s="313"/>
      <c r="M101" s="313"/>
      <c r="N101" s="313"/>
      <c r="O101" s="271"/>
      <c r="P101" s="313"/>
      <c r="Q101" s="313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.25" thickBot="1" x14ac:dyDescent="1">
      <c r="A102" s="105" t="s">
        <v>48</v>
      </c>
      <c r="B102" s="5"/>
      <c r="C102" s="5"/>
      <c r="D102" s="5"/>
      <c r="E102" s="313"/>
      <c r="F102" s="313"/>
      <c r="G102" s="314">
        <f>SUM(G31:G100)</f>
        <v>0</v>
      </c>
      <c r="H102" s="313"/>
      <c r="I102" s="315"/>
      <c r="J102" s="314">
        <f>SUM(J31:J100)</f>
        <v>0</v>
      </c>
      <c r="K102" s="316"/>
      <c r="L102" s="313"/>
      <c r="M102" s="314"/>
      <c r="N102" s="314">
        <f>IF(M102="",SUM(N31:N100),G102-M102)</f>
        <v>0</v>
      </c>
      <c r="O102" s="317"/>
      <c r="P102" s="315"/>
      <c r="Q102" s="314">
        <f>SUM(Q31:Q35,Q43:Q47,Q55:Q100)</f>
        <v>0</v>
      </c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8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8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85">
      <c r="A105" s="12" t="s">
        <v>196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85">
      <c r="A106" s="12" t="s">
        <v>197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85">
      <c r="A107" s="1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85">
      <c r="A108" s="11" t="s">
        <v>199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85">
      <c r="A109" s="11" t="s">
        <v>198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85">
      <c r="A110" s="1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85">
      <c r="A111" s="11" t="s">
        <v>83</v>
      </c>
      <c r="B111" s="12"/>
      <c r="C111" s="12"/>
      <c r="D111" s="1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85">
      <c r="A112" s="11" t="s">
        <v>84</v>
      </c>
      <c r="B112" s="12"/>
      <c r="C112" s="12"/>
      <c r="D112" s="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85">
      <c r="A113" s="1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85">
      <c r="A114" s="5" t="s">
        <v>124</v>
      </c>
      <c r="B114" s="12"/>
      <c r="C114" s="12"/>
      <c r="D114" s="1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85">
      <c r="A115" s="1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85">
      <c r="A116" s="5" t="s">
        <v>125</v>
      </c>
      <c r="B116" s="12"/>
      <c r="C116" s="12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85">
      <c r="A117" s="5"/>
      <c r="B117" s="12"/>
      <c r="C117" s="12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85">
      <c r="A118" s="5" t="s">
        <v>143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8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85">
      <c r="A120" s="5" t="s">
        <v>144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8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85">
      <c r="A122" s="5" t="s">
        <v>145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85">
      <c r="A123" s="5" t="s">
        <v>86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8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8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85">
      <c r="A126" s="13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8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8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85">
      <c r="A129" s="13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85">
      <c r="A130" s="1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85">
      <c r="A131" s="1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8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8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x14ac:dyDescent="0.8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x14ac:dyDescent="0.8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x14ac:dyDescent="0.8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x14ac:dyDescent="0.8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x14ac:dyDescent="0.8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x14ac:dyDescent="0.8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x14ac:dyDescent="0.8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x14ac:dyDescent="0.8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x14ac:dyDescent="0.8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x14ac:dyDescent="0.8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x14ac:dyDescent="0.8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x14ac:dyDescent="0.8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x14ac:dyDescent="0.85">
      <c r="A146" s="13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x14ac:dyDescent="0.8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x14ac:dyDescent="0.8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x14ac:dyDescent="0.85">
      <c r="A149" s="13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x14ac:dyDescent="0.85">
      <c r="A150" s="1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x14ac:dyDescent="0.85">
      <c r="A151" s="1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x14ac:dyDescent="0.8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x14ac:dyDescent="0.8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x14ac:dyDescent="0.8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x14ac:dyDescent="0.8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x14ac:dyDescent="0.8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x14ac:dyDescent="0.8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x14ac:dyDescent="0.8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x14ac:dyDescent="0.8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x14ac:dyDescent="0.8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x14ac:dyDescent="0.8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x14ac:dyDescent="0.8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x14ac:dyDescent="0.8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x14ac:dyDescent="0.8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x14ac:dyDescent="0.8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x14ac:dyDescent="0.85">
      <c r="A166" s="13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x14ac:dyDescent="0.8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x14ac:dyDescent="0.8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x14ac:dyDescent="0.85">
      <c r="A169" s="13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x14ac:dyDescent="0.85">
      <c r="A170" s="11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x14ac:dyDescent="0.85">
      <c r="A171" s="11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x14ac:dyDescent="0.8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x14ac:dyDescent="0.8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x14ac:dyDescent="0.8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x14ac:dyDescent="0.8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x14ac:dyDescent="0.8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x14ac:dyDescent="0.8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x14ac:dyDescent="0.8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x14ac:dyDescent="0.8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x14ac:dyDescent="0.8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x14ac:dyDescent="0.8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x14ac:dyDescent="0.8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x14ac:dyDescent="0.8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x14ac:dyDescent="0.8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x14ac:dyDescent="0.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x14ac:dyDescent="0.85">
      <c r="A186" s="13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x14ac:dyDescent="0.8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x14ac:dyDescent="0.8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x14ac:dyDescent="0.85">
      <c r="A189" s="13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x14ac:dyDescent="0.85">
      <c r="A190" s="1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x14ac:dyDescent="0.8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x14ac:dyDescent="0.8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x14ac:dyDescent="0.8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x14ac:dyDescent="0.8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x14ac:dyDescent="0.8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x14ac:dyDescent="0.8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x14ac:dyDescent="0.8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x14ac:dyDescent="0.8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x14ac:dyDescent="0.8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x14ac:dyDescent="0.8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x14ac:dyDescent="0.8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x14ac:dyDescent="0.85">
      <c r="A202" s="13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x14ac:dyDescent="0.8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x14ac:dyDescent="0.8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x14ac:dyDescent="0.85">
      <c r="A205" s="13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x14ac:dyDescent="0.85">
      <c r="A206" s="11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x14ac:dyDescent="0.8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x14ac:dyDescent="0.8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x14ac:dyDescent="0.8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x14ac:dyDescent="0.8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x14ac:dyDescent="0.8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x14ac:dyDescent="0.8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x14ac:dyDescent="0.8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x14ac:dyDescent="0.8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x14ac:dyDescent="0.8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x14ac:dyDescent="0.8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x14ac:dyDescent="0.8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x14ac:dyDescent="0.85">
      <c r="A218" s="13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x14ac:dyDescent="0.8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x14ac:dyDescent="0.8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x14ac:dyDescent="0.85">
      <c r="A221" s="13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x14ac:dyDescent="0.85">
      <c r="A222" s="1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x14ac:dyDescent="0.8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x14ac:dyDescent="0.8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x14ac:dyDescent="0.8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x14ac:dyDescent="0.8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x14ac:dyDescent="0.8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x14ac:dyDescent="0.8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x14ac:dyDescent="0.8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x14ac:dyDescent="0.8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x14ac:dyDescent="0.8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x14ac:dyDescent="0.8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x14ac:dyDescent="0.8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x14ac:dyDescent="0.8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x14ac:dyDescent="0.8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x14ac:dyDescent="0.8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x14ac:dyDescent="0.8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x14ac:dyDescent="0.8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x14ac:dyDescent="0.8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x14ac:dyDescent="0.8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</sheetData>
  <dataValidations count="1">
    <dataValidation type="list" allowBlank="1" showInputMessage="1" showErrorMessage="1" sqref="H8" xr:uid="{3201D590-FAFD-48F5-BDAF-5647856142D8}">
      <formula1>"N/A, 2019, 2020, 2024"</formula1>
    </dataValidation>
  </dataValidations>
  <printOptions headings="1"/>
  <pageMargins left="0.7" right="0.7" top="0.75" bottom="0.75" header="0.3" footer="0.3"/>
  <pageSetup scale="5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77"/>
  <sheetViews>
    <sheetView zoomScale="75" zoomScaleNormal="75" workbookViewId="0"/>
  </sheetViews>
  <sheetFormatPr defaultRowHeight="14.6" x14ac:dyDescent="0.85"/>
  <cols>
    <col min="1" max="1" width="11.3046875" customWidth="1"/>
    <col min="2" max="2" width="10.3046875" customWidth="1"/>
    <col min="3" max="3" width="61.23046875" customWidth="1"/>
    <col min="4" max="4" width="17.07421875" customWidth="1"/>
    <col min="5" max="5" width="12.84375" customWidth="1"/>
    <col min="6" max="6" width="14.69140625" customWidth="1"/>
    <col min="7" max="7" width="12.53515625" customWidth="1"/>
    <col min="8" max="9" width="13.53515625" customWidth="1"/>
    <col min="10" max="10" width="13.84375" customWidth="1"/>
    <col min="11" max="11" width="12" customWidth="1"/>
    <col min="12" max="12" width="10.84375" customWidth="1"/>
    <col min="13" max="13" width="11.4609375" customWidth="1"/>
    <col min="14" max="14" width="13.3046875" customWidth="1"/>
    <col min="15" max="16" width="13" customWidth="1"/>
    <col min="17" max="17" width="13.07421875" customWidth="1"/>
    <col min="18" max="18" width="12.84375" customWidth="1"/>
    <col min="19" max="19" width="13.4609375" customWidth="1"/>
    <col min="20" max="20" width="13" customWidth="1"/>
    <col min="21" max="21" width="12.84375" customWidth="1"/>
    <col min="22" max="22" width="11.4609375" customWidth="1"/>
    <col min="23" max="23" width="12.4609375" customWidth="1"/>
    <col min="24" max="24" width="13.3046875" customWidth="1"/>
  </cols>
  <sheetData>
    <row r="1" spans="1:42" x14ac:dyDescent="0.85">
      <c r="A1" s="84" t="s">
        <v>21</v>
      </c>
      <c r="B1" s="97"/>
      <c r="C1" s="98" t="str">
        <f>'2024 Eligible Recovery Summary '!C1</f>
        <v>0/0/0000</v>
      </c>
      <c r="D1" s="97"/>
      <c r="E1" s="318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x14ac:dyDescent="0.85">
      <c r="A2" s="87" t="s">
        <v>22</v>
      </c>
      <c r="B2" s="5"/>
      <c r="C2" s="100">
        <f>'2024 Eligible Recovery Summary '!C2</f>
        <v>0</v>
      </c>
      <c r="D2" s="5"/>
      <c r="E2" s="3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x14ac:dyDescent="0.85">
      <c r="A3" s="87" t="s">
        <v>24</v>
      </c>
      <c r="B3" s="5"/>
      <c r="C3" s="100">
        <f>'2024 Eligible Recovery Summary '!C3</f>
        <v>0</v>
      </c>
      <c r="D3" s="5"/>
      <c r="E3" s="31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15.25" thickBot="1" x14ac:dyDescent="1">
      <c r="A4" s="89" t="s">
        <v>23</v>
      </c>
      <c r="B4" s="102"/>
      <c r="C4" s="103">
        <f>'2024 RoR ILEC Interstate Rates'!C4</f>
        <v>0</v>
      </c>
      <c r="D4" s="102"/>
      <c r="E4" s="104"/>
      <c r="F4" s="5"/>
      <c r="G4" s="5"/>
      <c r="H4" s="5"/>
      <c r="I4" s="5"/>
      <c r="J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6" spans="1:42" ht="15.25" thickBot="1" x14ac:dyDescent="1">
      <c r="A6" s="105"/>
      <c r="B6" s="5"/>
      <c r="C6" s="100"/>
      <c r="D6" s="5"/>
      <c r="E6" s="5"/>
      <c r="F6" s="5"/>
      <c r="G6" s="5"/>
      <c r="H6" s="5"/>
      <c r="I6" s="5"/>
      <c r="J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15.25" thickBot="1" x14ac:dyDescent="1">
      <c r="A7" s="320" t="s">
        <v>102</v>
      </c>
      <c r="B7" s="127"/>
      <c r="C7" s="127"/>
      <c r="D7" s="127"/>
      <c r="E7" s="127"/>
      <c r="F7" s="127"/>
      <c r="G7" s="127"/>
      <c r="H7" s="127"/>
      <c r="I7" s="127"/>
      <c r="J7" s="321"/>
      <c r="K7" s="5"/>
      <c r="L7" s="5"/>
      <c r="M7" s="5"/>
      <c r="N7" s="5"/>
      <c r="O7" s="5"/>
      <c r="P7" s="5"/>
      <c r="Q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ht="15.25" thickBot="1" x14ac:dyDescent="1">
      <c r="A8" s="5"/>
      <c r="B8" s="5"/>
      <c r="C8" s="5"/>
      <c r="D8" s="5"/>
      <c r="E8" s="335" t="s">
        <v>121</v>
      </c>
      <c r="F8" s="322"/>
      <c r="G8" s="132" t="s">
        <v>174</v>
      </c>
      <c r="H8" s="134"/>
      <c r="I8" s="132" t="s">
        <v>218</v>
      </c>
      <c r="J8" s="134"/>
      <c r="L8" s="437"/>
      <c r="M8" s="437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x14ac:dyDescent="0.85">
      <c r="A9" s="84" t="s">
        <v>20</v>
      </c>
      <c r="B9" s="97"/>
      <c r="C9" s="97"/>
      <c r="D9" s="97"/>
      <c r="E9" s="323" t="s">
        <v>33</v>
      </c>
      <c r="F9" s="324"/>
      <c r="G9" s="325" t="s">
        <v>112</v>
      </c>
      <c r="H9" s="324">
        <f>F9</f>
        <v>0</v>
      </c>
      <c r="I9" s="325" t="s">
        <v>112</v>
      </c>
      <c r="J9" s="324">
        <f>F9</f>
        <v>0</v>
      </c>
      <c r="L9" s="326"/>
      <c r="M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x14ac:dyDescent="0.85">
      <c r="A10" s="87" t="s">
        <v>38</v>
      </c>
      <c r="B10" s="5"/>
      <c r="C10" s="5"/>
      <c r="D10" s="5"/>
      <c r="E10" s="142" t="s">
        <v>122</v>
      </c>
      <c r="F10" s="143">
        <f>0.95^11</f>
        <v>0.56880009227645989</v>
      </c>
      <c r="G10" s="144" t="s">
        <v>170</v>
      </c>
      <c r="H10" s="145">
        <f>0.95^12</f>
        <v>0.54036008766263688</v>
      </c>
      <c r="I10" s="144" t="s">
        <v>200</v>
      </c>
      <c r="J10" s="145">
        <f>0.95^13</f>
        <v>0.51334208327950503</v>
      </c>
      <c r="L10" s="326"/>
      <c r="M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x14ac:dyDescent="0.85">
      <c r="A11" s="87" t="s">
        <v>98</v>
      </c>
      <c r="B11" s="5"/>
      <c r="C11" s="5"/>
      <c r="D11" s="5"/>
      <c r="E11" s="116" t="s">
        <v>103</v>
      </c>
      <c r="F11" s="69">
        <f>F9*F10</f>
        <v>0</v>
      </c>
      <c r="G11" s="327" t="s">
        <v>104</v>
      </c>
      <c r="H11" s="69">
        <f>H9*H10</f>
        <v>0</v>
      </c>
      <c r="I11" s="327" t="s">
        <v>105</v>
      </c>
      <c r="J11" s="69">
        <f>J9*J10</f>
        <v>0</v>
      </c>
      <c r="L11" s="118"/>
      <c r="M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x14ac:dyDescent="0.85">
      <c r="A12" s="87" t="s">
        <v>41</v>
      </c>
      <c r="B12" s="5"/>
      <c r="C12" s="5"/>
      <c r="D12" s="5"/>
      <c r="E12" s="328" t="s">
        <v>135</v>
      </c>
      <c r="F12" s="69">
        <f>G54</f>
        <v>0</v>
      </c>
      <c r="G12" s="329" t="s">
        <v>136</v>
      </c>
      <c r="H12" s="69">
        <f>J54</f>
        <v>0</v>
      </c>
      <c r="I12" s="329" t="s">
        <v>137</v>
      </c>
      <c r="J12" s="69">
        <f>Q54</f>
        <v>0</v>
      </c>
      <c r="L12" s="330"/>
      <c r="M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ht="15.25" thickBot="1" x14ac:dyDescent="1">
      <c r="A13" s="87" t="s">
        <v>58</v>
      </c>
      <c r="B13" s="5"/>
      <c r="C13" s="5"/>
      <c r="D13" s="5"/>
      <c r="E13" s="331" t="s">
        <v>5</v>
      </c>
      <c r="F13" s="75"/>
      <c r="G13" s="332" t="s">
        <v>5</v>
      </c>
      <c r="H13" s="75"/>
      <c r="I13" s="332" t="s">
        <v>150</v>
      </c>
      <c r="J13" s="75">
        <f>N54</f>
        <v>0</v>
      </c>
      <c r="L13" s="330"/>
      <c r="M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ht="15.25" thickBot="1" x14ac:dyDescent="1">
      <c r="A14" s="89" t="s">
        <v>42</v>
      </c>
      <c r="B14" s="102"/>
      <c r="C14" s="102"/>
      <c r="D14" s="102"/>
      <c r="E14" s="333" t="s">
        <v>106</v>
      </c>
      <c r="F14" s="63">
        <f>F11-F12+F13</f>
        <v>0</v>
      </c>
      <c r="G14" s="334" t="s">
        <v>107</v>
      </c>
      <c r="H14" s="63">
        <f>H11-H12+H13</f>
        <v>0</v>
      </c>
      <c r="I14" s="334" t="s">
        <v>108</v>
      </c>
      <c r="J14" s="63">
        <f>J11-J12+J13</f>
        <v>0</v>
      </c>
      <c r="L14" s="118"/>
      <c r="M14" s="6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x14ac:dyDescent="0.85">
      <c r="A15" s="105"/>
      <c r="B15" s="5"/>
      <c r="C15" s="5"/>
      <c r="D15" s="5"/>
      <c r="E15" s="5"/>
      <c r="F15" s="118"/>
      <c r="G15" s="6"/>
      <c r="H15" s="118"/>
      <c r="I15" s="6"/>
      <c r="J15" s="118"/>
      <c r="K15" s="6"/>
      <c r="L15" s="118"/>
      <c r="M15" s="6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5.25" thickBot="1" x14ac:dyDescent="1">
      <c r="A16" s="105"/>
      <c r="B16" s="5"/>
      <c r="C16" s="5"/>
      <c r="D16" s="5"/>
      <c r="E16" s="5"/>
      <c r="F16" s="326"/>
      <c r="G16" s="6"/>
      <c r="H16" s="118"/>
      <c r="I16" s="6"/>
      <c r="J16" s="118"/>
      <c r="K16" s="6"/>
      <c r="L16" s="118"/>
      <c r="M16" s="6"/>
      <c r="N16" s="118"/>
      <c r="O16" s="6"/>
      <c r="P16" s="118"/>
      <c r="Q16" s="6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5.25" thickBot="1" x14ac:dyDescent="1">
      <c r="A17" s="5"/>
      <c r="B17" s="105"/>
      <c r="C17" s="5"/>
      <c r="D17" s="5"/>
      <c r="E17" s="335" t="s">
        <v>66</v>
      </c>
      <c r="F17" s="335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33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5" customHeight="1" thickBot="1" x14ac:dyDescent="1">
      <c r="A18" s="337"/>
      <c r="B18" s="338"/>
      <c r="C18" s="338"/>
      <c r="D18" s="338"/>
      <c r="E18" s="335" t="s">
        <v>121</v>
      </c>
      <c r="F18" s="340"/>
      <c r="G18" s="341"/>
      <c r="H18" s="339" t="s">
        <v>174</v>
      </c>
      <c r="I18" s="340"/>
      <c r="J18" s="341"/>
      <c r="K18" s="339" t="s">
        <v>218</v>
      </c>
      <c r="L18" s="340"/>
      <c r="M18" s="340"/>
      <c r="N18" s="340"/>
      <c r="O18" s="340"/>
      <c r="P18" s="340"/>
      <c r="Q18" s="342"/>
      <c r="R18" s="115"/>
      <c r="S18" s="115"/>
      <c r="T18" s="115"/>
      <c r="U18" s="115"/>
      <c r="V18" s="115"/>
      <c r="W18" s="115"/>
      <c r="X18" s="11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31.80000000000001" thickBot="1" x14ac:dyDescent="1">
      <c r="A19" s="169" t="s">
        <v>11</v>
      </c>
      <c r="B19" s="169" t="s">
        <v>3</v>
      </c>
      <c r="C19" s="169" t="s">
        <v>167</v>
      </c>
      <c r="D19" s="169" t="s">
        <v>34</v>
      </c>
      <c r="E19" s="168" t="s">
        <v>219</v>
      </c>
      <c r="F19" s="173" t="s">
        <v>126</v>
      </c>
      <c r="G19" s="175" t="s">
        <v>127</v>
      </c>
      <c r="H19" s="343" t="s">
        <v>220</v>
      </c>
      <c r="I19" s="173" t="s">
        <v>175</v>
      </c>
      <c r="J19" s="173" t="s">
        <v>176</v>
      </c>
      <c r="K19" s="343" t="s">
        <v>221</v>
      </c>
      <c r="L19" s="168" t="s">
        <v>222</v>
      </c>
      <c r="M19" s="344" t="s">
        <v>223</v>
      </c>
      <c r="N19" s="344" t="s">
        <v>224</v>
      </c>
      <c r="O19" s="168" t="s">
        <v>225</v>
      </c>
      <c r="P19" s="173" t="s">
        <v>226</v>
      </c>
      <c r="Q19" s="173" t="s">
        <v>227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06.5" customHeight="1" thickBot="1" x14ac:dyDescent="1">
      <c r="A20" s="345" t="s">
        <v>5</v>
      </c>
      <c r="B20" s="345" t="s">
        <v>5</v>
      </c>
      <c r="C20" s="169" t="s">
        <v>55</v>
      </c>
      <c r="D20" s="345" t="s">
        <v>5</v>
      </c>
      <c r="E20" s="51" t="s">
        <v>5</v>
      </c>
      <c r="F20" s="169" t="s">
        <v>5</v>
      </c>
      <c r="G20" s="346" t="s">
        <v>64</v>
      </c>
      <c r="H20" s="347" t="s">
        <v>129</v>
      </c>
      <c r="I20" s="169" t="s">
        <v>5</v>
      </c>
      <c r="J20" s="169" t="s">
        <v>65</v>
      </c>
      <c r="K20" s="348" t="s">
        <v>47</v>
      </c>
      <c r="L20" s="169" t="s">
        <v>119</v>
      </c>
      <c r="M20" s="169" t="s">
        <v>85</v>
      </c>
      <c r="N20" s="169" t="s">
        <v>130</v>
      </c>
      <c r="O20" s="51" t="s">
        <v>131</v>
      </c>
      <c r="P20" s="169" t="s">
        <v>5</v>
      </c>
      <c r="Q20" s="169" t="s">
        <v>120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x14ac:dyDescent="0.85">
      <c r="A21" s="282"/>
      <c r="B21" s="283"/>
      <c r="C21" s="183" t="s">
        <v>12</v>
      </c>
      <c r="D21" s="349"/>
      <c r="E21" s="192"/>
      <c r="F21" s="350"/>
      <c r="G21" s="308"/>
      <c r="H21" s="351"/>
      <c r="I21" s="350"/>
      <c r="J21" s="324"/>
      <c r="K21" s="352"/>
      <c r="L21" s="350"/>
      <c r="M21" s="350"/>
      <c r="N21" s="350"/>
      <c r="O21" s="193"/>
      <c r="P21" s="350"/>
      <c r="Q21" s="324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x14ac:dyDescent="0.85">
      <c r="A22" s="203"/>
      <c r="B22" s="204"/>
      <c r="C22" s="353" t="s">
        <v>15</v>
      </c>
      <c r="D22" s="354"/>
      <c r="E22" s="203"/>
      <c r="F22" s="213"/>
      <c r="G22" s="355"/>
      <c r="H22" s="356"/>
      <c r="I22" s="213"/>
      <c r="J22" s="69"/>
      <c r="K22" s="357"/>
      <c r="L22" s="213"/>
      <c r="M22" s="213"/>
      <c r="N22" s="213"/>
      <c r="O22" s="204"/>
      <c r="P22" s="213"/>
      <c r="Q22" s="69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x14ac:dyDescent="0.85">
      <c r="A23" s="203"/>
      <c r="B23" s="204"/>
      <c r="C23" s="204"/>
      <c r="D23" s="354"/>
      <c r="E23" s="203"/>
      <c r="F23" s="213"/>
      <c r="G23" s="355">
        <f>E23*F23</f>
        <v>0</v>
      </c>
      <c r="H23" s="356">
        <f>E23</f>
        <v>0</v>
      </c>
      <c r="I23" s="213"/>
      <c r="J23" s="69">
        <f>H23*I23</f>
        <v>0</v>
      </c>
      <c r="K23" s="357"/>
      <c r="L23" s="213">
        <f>IF(M$54="",F23-K23,"")</f>
        <v>0</v>
      </c>
      <c r="M23" s="358" t="s">
        <v>46</v>
      </c>
      <c r="N23" s="213">
        <f>IF(M$54="",E23*L23,"")</f>
        <v>0</v>
      </c>
      <c r="O23" s="204">
        <f>H23</f>
        <v>0</v>
      </c>
      <c r="P23" s="213"/>
      <c r="Q23" s="69">
        <f>O23*P23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x14ac:dyDescent="0.85">
      <c r="A24" s="203"/>
      <c r="B24" s="204"/>
      <c r="C24" s="204"/>
      <c r="D24" s="354"/>
      <c r="E24" s="203"/>
      <c r="F24" s="213"/>
      <c r="G24" s="355">
        <f>E24*F24</f>
        <v>0</v>
      </c>
      <c r="H24" s="356">
        <f>E24</f>
        <v>0</v>
      </c>
      <c r="I24" s="213"/>
      <c r="J24" s="69">
        <f>H24*I24</f>
        <v>0</v>
      </c>
      <c r="K24" s="357"/>
      <c r="L24" s="213">
        <f>IF(M$54="",F24-K24,"")</f>
        <v>0</v>
      </c>
      <c r="M24" s="358" t="s">
        <v>46</v>
      </c>
      <c r="N24" s="213">
        <f>IF(M$54="",E24*L24,"")</f>
        <v>0</v>
      </c>
      <c r="O24" s="204">
        <f t="shared" ref="O24:O27" si="0">H24</f>
        <v>0</v>
      </c>
      <c r="P24" s="213"/>
      <c r="Q24" s="69">
        <f>O24*P24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x14ac:dyDescent="0.85">
      <c r="A25" s="203"/>
      <c r="B25" s="204"/>
      <c r="C25" s="204"/>
      <c r="D25" s="354"/>
      <c r="E25" s="203"/>
      <c r="F25" s="213"/>
      <c r="G25" s="355">
        <f>E25*F25</f>
        <v>0</v>
      </c>
      <c r="H25" s="356">
        <f>E25</f>
        <v>0</v>
      </c>
      <c r="I25" s="213"/>
      <c r="J25" s="69">
        <f>H25*I25</f>
        <v>0</v>
      </c>
      <c r="K25" s="357"/>
      <c r="L25" s="213">
        <f>IF(M$54="",F25-K25,"")</f>
        <v>0</v>
      </c>
      <c r="M25" s="358" t="s">
        <v>46</v>
      </c>
      <c r="N25" s="213">
        <f>IF(M$54="",E25*L25,"")</f>
        <v>0</v>
      </c>
      <c r="O25" s="204">
        <f t="shared" si="0"/>
        <v>0</v>
      </c>
      <c r="P25" s="213"/>
      <c r="Q25" s="69">
        <f>O25*P25</f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x14ac:dyDescent="0.85">
      <c r="A26" s="203"/>
      <c r="B26" s="204"/>
      <c r="C26" s="204"/>
      <c r="D26" s="354"/>
      <c r="E26" s="203"/>
      <c r="F26" s="213"/>
      <c r="G26" s="355">
        <f>E26*F26</f>
        <v>0</v>
      </c>
      <c r="H26" s="356">
        <f>E26</f>
        <v>0</v>
      </c>
      <c r="I26" s="213"/>
      <c r="J26" s="69">
        <f>H26*I26</f>
        <v>0</v>
      </c>
      <c r="K26" s="357"/>
      <c r="L26" s="213">
        <f>IF(M$54="",F26-K26,"")</f>
        <v>0</v>
      </c>
      <c r="M26" s="358" t="s">
        <v>46</v>
      </c>
      <c r="N26" s="213">
        <f>IF(M$54="",E26*L26,"")</f>
        <v>0</v>
      </c>
      <c r="O26" s="204">
        <f t="shared" si="0"/>
        <v>0</v>
      </c>
      <c r="P26" s="213"/>
      <c r="Q26" s="69">
        <f>O26*P26</f>
        <v>0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x14ac:dyDescent="0.85">
      <c r="A27" s="203"/>
      <c r="B27" s="204"/>
      <c r="C27" s="204"/>
      <c r="D27" s="354"/>
      <c r="E27" s="203"/>
      <c r="F27" s="213"/>
      <c r="G27" s="355">
        <f>E27*F27</f>
        <v>0</v>
      </c>
      <c r="H27" s="356">
        <f>E27</f>
        <v>0</v>
      </c>
      <c r="I27" s="213"/>
      <c r="J27" s="69">
        <f>H27*I27</f>
        <v>0</v>
      </c>
      <c r="K27" s="357"/>
      <c r="L27" s="213">
        <f>IF(M$54="",F27-K27,"")</f>
        <v>0</v>
      </c>
      <c r="M27" s="358" t="s">
        <v>46</v>
      </c>
      <c r="N27" s="213">
        <f>IF(M$54="",E27*L27,"")</f>
        <v>0</v>
      </c>
      <c r="O27" s="204">
        <f t="shared" si="0"/>
        <v>0</v>
      </c>
      <c r="P27" s="213"/>
      <c r="Q27" s="69">
        <f>O27*P27</f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x14ac:dyDescent="0.85">
      <c r="A28" s="203"/>
      <c r="B28" s="204"/>
      <c r="C28" s="359" t="s">
        <v>13</v>
      </c>
      <c r="D28" s="354"/>
      <c r="E28" s="203"/>
      <c r="F28" s="213"/>
      <c r="G28" s="355"/>
      <c r="H28" s="356"/>
      <c r="I28" s="213"/>
      <c r="J28" s="69"/>
      <c r="K28" s="357"/>
      <c r="L28" s="213"/>
      <c r="M28" s="213"/>
      <c r="N28" s="213"/>
      <c r="O28" s="204"/>
      <c r="P28" s="213"/>
      <c r="Q28" s="69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x14ac:dyDescent="0.85">
      <c r="A29" s="203"/>
      <c r="B29" s="204"/>
      <c r="C29" s="298"/>
      <c r="D29" s="354"/>
      <c r="E29" s="203"/>
      <c r="F29" s="213"/>
      <c r="G29" s="355">
        <f>E29*F29</f>
        <v>0</v>
      </c>
      <c r="H29" s="356">
        <f>E29</f>
        <v>0</v>
      </c>
      <c r="I29" s="213"/>
      <c r="J29" s="69">
        <f>H29*I29</f>
        <v>0</v>
      </c>
      <c r="K29" s="357"/>
      <c r="L29" s="213">
        <f>IF(M$54="",F29-K29,"")</f>
        <v>0</v>
      </c>
      <c r="M29" s="358" t="s">
        <v>46</v>
      </c>
      <c r="N29" s="213">
        <f>IF(M$54="",E29*L29,"")</f>
        <v>0</v>
      </c>
      <c r="O29" s="204">
        <f t="shared" ref="O29:O33" si="1">H29</f>
        <v>0</v>
      </c>
      <c r="P29" s="213"/>
      <c r="Q29" s="69">
        <f>O29*P29</f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x14ac:dyDescent="0.85">
      <c r="A30" s="203"/>
      <c r="B30" s="204"/>
      <c r="C30" s="298"/>
      <c r="D30" s="354"/>
      <c r="E30" s="203"/>
      <c r="F30" s="213"/>
      <c r="G30" s="355">
        <f>E30*F30</f>
        <v>0</v>
      </c>
      <c r="H30" s="356">
        <f>E30</f>
        <v>0</v>
      </c>
      <c r="I30" s="213"/>
      <c r="J30" s="69">
        <f>H30*I30</f>
        <v>0</v>
      </c>
      <c r="K30" s="357"/>
      <c r="L30" s="213">
        <f>IF(M$54="",F30-K30,"")</f>
        <v>0</v>
      </c>
      <c r="M30" s="358" t="s">
        <v>46</v>
      </c>
      <c r="N30" s="213">
        <f>IF(M$54="",E30*L30,"")</f>
        <v>0</v>
      </c>
      <c r="O30" s="204">
        <f t="shared" si="1"/>
        <v>0</v>
      </c>
      <c r="P30" s="213"/>
      <c r="Q30" s="69">
        <f>O30*P30</f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x14ac:dyDescent="0.85">
      <c r="A31" s="203"/>
      <c r="B31" s="204"/>
      <c r="C31" s="298"/>
      <c r="D31" s="354"/>
      <c r="E31" s="203"/>
      <c r="F31" s="213"/>
      <c r="G31" s="355">
        <f>E31*F31</f>
        <v>0</v>
      </c>
      <c r="H31" s="356">
        <f>E31</f>
        <v>0</v>
      </c>
      <c r="I31" s="213"/>
      <c r="J31" s="69">
        <f>H31*I31</f>
        <v>0</v>
      </c>
      <c r="K31" s="357"/>
      <c r="L31" s="213">
        <f>IF(M$54="",F31-K31,"")</f>
        <v>0</v>
      </c>
      <c r="M31" s="358" t="s">
        <v>46</v>
      </c>
      <c r="N31" s="213">
        <f>IF(M$54="",E31*L31,"")</f>
        <v>0</v>
      </c>
      <c r="O31" s="204">
        <f t="shared" si="1"/>
        <v>0</v>
      </c>
      <c r="P31" s="213"/>
      <c r="Q31" s="69">
        <f>O31*P31</f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x14ac:dyDescent="0.85">
      <c r="A32" s="203"/>
      <c r="B32" s="204"/>
      <c r="C32" s="298"/>
      <c r="D32" s="354"/>
      <c r="E32" s="203"/>
      <c r="F32" s="213"/>
      <c r="G32" s="355">
        <f>E32*F32</f>
        <v>0</v>
      </c>
      <c r="H32" s="356">
        <f>E32</f>
        <v>0</v>
      </c>
      <c r="I32" s="213"/>
      <c r="J32" s="69">
        <f>H32*I32</f>
        <v>0</v>
      </c>
      <c r="K32" s="357"/>
      <c r="L32" s="213">
        <f>IF(M$54="",F32-K32,"")</f>
        <v>0</v>
      </c>
      <c r="M32" s="358" t="s">
        <v>46</v>
      </c>
      <c r="N32" s="213">
        <f>IF(M$54="",E32*L32,"")</f>
        <v>0</v>
      </c>
      <c r="O32" s="204">
        <f t="shared" si="1"/>
        <v>0</v>
      </c>
      <c r="P32" s="213"/>
      <c r="Q32" s="69">
        <f>O32*P32</f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5.25" thickBot="1" x14ac:dyDescent="1">
      <c r="A33" s="203"/>
      <c r="B33" s="204"/>
      <c r="C33" s="298"/>
      <c r="D33" s="354"/>
      <c r="E33" s="243"/>
      <c r="F33" s="253"/>
      <c r="G33" s="151">
        <f>E33*F33</f>
        <v>0</v>
      </c>
      <c r="H33" s="360">
        <f>E33</f>
        <v>0</v>
      </c>
      <c r="I33" s="253"/>
      <c r="J33" s="75">
        <f>H33*I33</f>
        <v>0</v>
      </c>
      <c r="K33" s="361"/>
      <c r="L33" s="253">
        <f>IF(M$54="",F33-K33,"")</f>
        <v>0</v>
      </c>
      <c r="M33" s="362" t="s">
        <v>46</v>
      </c>
      <c r="N33" s="253">
        <f>IF(M$54="",E33*L33,"")</f>
        <v>0</v>
      </c>
      <c r="O33" s="244">
        <f t="shared" si="1"/>
        <v>0</v>
      </c>
      <c r="P33" s="253"/>
      <c r="Q33" s="75">
        <f>O33*P33</f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29.15" x14ac:dyDescent="0.85">
      <c r="A34" s="282"/>
      <c r="B34" s="283"/>
      <c r="C34" s="182" t="s">
        <v>18</v>
      </c>
      <c r="D34" s="349"/>
      <c r="E34" s="192"/>
      <c r="F34" s="350"/>
      <c r="G34" s="308"/>
      <c r="H34" s="351"/>
      <c r="I34" s="350"/>
      <c r="J34" s="324"/>
      <c r="K34" s="352"/>
      <c r="L34" s="350"/>
      <c r="M34" s="350"/>
      <c r="N34" s="350"/>
      <c r="O34" s="193"/>
      <c r="P34" s="350"/>
      <c r="Q34" s="324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x14ac:dyDescent="0.85">
      <c r="A35" s="203"/>
      <c r="B35" s="204"/>
      <c r="C35" s="353" t="s">
        <v>14</v>
      </c>
      <c r="D35" s="354"/>
      <c r="E35" s="203"/>
      <c r="F35" s="213"/>
      <c r="G35" s="355"/>
      <c r="H35" s="356"/>
      <c r="I35" s="213"/>
      <c r="J35" s="69"/>
      <c r="K35" s="357"/>
      <c r="L35" s="213"/>
      <c r="M35" s="358"/>
      <c r="N35" s="213"/>
      <c r="O35" s="204"/>
      <c r="P35" s="213"/>
      <c r="Q35" s="69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x14ac:dyDescent="0.85">
      <c r="A36" s="203"/>
      <c r="B36" s="204"/>
      <c r="C36" s="298"/>
      <c r="D36" s="354"/>
      <c r="E36" s="203"/>
      <c r="F36" s="213"/>
      <c r="G36" s="355">
        <f>E36*F36</f>
        <v>0</v>
      </c>
      <c r="H36" s="356">
        <f>E36</f>
        <v>0</v>
      </c>
      <c r="I36" s="213"/>
      <c r="J36" s="69">
        <f>H36*I36</f>
        <v>0</v>
      </c>
      <c r="K36" s="357"/>
      <c r="L36" s="213">
        <f>IF(M$54="",F36-K36,"")</f>
        <v>0</v>
      </c>
      <c r="M36" s="358" t="s">
        <v>46</v>
      </c>
      <c r="N36" s="213">
        <f>IF(M$54="",E36*L36,"")</f>
        <v>0</v>
      </c>
      <c r="O36" s="204">
        <f>H36</f>
        <v>0</v>
      </c>
      <c r="P36" s="213"/>
      <c r="Q36" s="69">
        <f>O36*P36</f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x14ac:dyDescent="0.85">
      <c r="A37" s="203"/>
      <c r="B37" s="204"/>
      <c r="C37" s="298"/>
      <c r="D37" s="354"/>
      <c r="E37" s="203"/>
      <c r="F37" s="213"/>
      <c r="G37" s="355">
        <f>E37*F37</f>
        <v>0</v>
      </c>
      <c r="H37" s="356">
        <f>E37</f>
        <v>0</v>
      </c>
      <c r="I37" s="213"/>
      <c r="J37" s="69">
        <f>H37*I37</f>
        <v>0</v>
      </c>
      <c r="K37" s="357"/>
      <c r="L37" s="213">
        <f>IF(M$54="",F37-K37,"")</f>
        <v>0</v>
      </c>
      <c r="M37" s="358" t="s">
        <v>46</v>
      </c>
      <c r="N37" s="213">
        <f>IF(M$54="",E37*L37,"")</f>
        <v>0</v>
      </c>
      <c r="O37" s="204">
        <f>H37</f>
        <v>0</v>
      </c>
      <c r="P37" s="213"/>
      <c r="Q37" s="69">
        <f>O37*P37</f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x14ac:dyDescent="0.85">
      <c r="A38" s="203"/>
      <c r="B38" s="204"/>
      <c r="C38" s="298"/>
      <c r="D38" s="354"/>
      <c r="E38" s="203"/>
      <c r="F38" s="213"/>
      <c r="G38" s="355">
        <f>E38*F38</f>
        <v>0</v>
      </c>
      <c r="H38" s="356">
        <f>E38</f>
        <v>0</v>
      </c>
      <c r="I38" s="213"/>
      <c r="J38" s="69">
        <f>H38*I38</f>
        <v>0</v>
      </c>
      <c r="K38" s="357"/>
      <c r="L38" s="213">
        <f>IF(M$54="",F38-K38,"")</f>
        <v>0</v>
      </c>
      <c r="M38" s="358" t="s">
        <v>46</v>
      </c>
      <c r="N38" s="213">
        <f>IF(M$54="",E38*L38,"")</f>
        <v>0</v>
      </c>
      <c r="O38" s="204">
        <f>H38</f>
        <v>0</v>
      </c>
      <c r="P38" s="213"/>
      <c r="Q38" s="69">
        <f>O38*P38</f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x14ac:dyDescent="0.85">
      <c r="A39" s="203"/>
      <c r="B39" s="204"/>
      <c r="C39" s="298"/>
      <c r="D39" s="354"/>
      <c r="E39" s="203"/>
      <c r="F39" s="213"/>
      <c r="G39" s="355">
        <f>E39*F39</f>
        <v>0</v>
      </c>
      <c r="H39" s="356">
        <f>E39</f>
        <v>0</v>
      </c>
      <c r="I39" s="213"/>
      <c r="J39" s="69">
        <f>H39*I39</f>
        <v>0</v>
      </c>
      <c r="K39" s="357"/>
      <c r="L39" s="213">
        <f>IF(M$54="",F39-K39,"")</f>
        <v>0</v>
      </c>
      <c r="M39" s="358" t="s">
        <v>46</v>
      </c>
      <c r="N39" s="213">
        <f>IF(M$54="",E39*L39,"")</f>
        <v>0</v>
      </c>
      <c r="O39" s="204">
        <f>H39</f>
        <v>0</v>
      </c>
      <c r="P39" s="213"/>
      <c r="Q39" s="69">
        <f>O39*P39</f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x14ac:dyDescent="0.85">
      <c r="A40" s="203"/>
      <c r="B40" s="204"/>
      <c r="C40" s="298"/>
      <c r="D40" s="354"/>
      <c r="E40" s="203"/>
      <c r="F40" s="213"/>
      <c r="G40" s="355">
        <f>E40*F40</f>
        <v>0</v>
      </c>
      <c r="H40" s="356">
        <f>E40</f>
        <v>0</v>
      </c>
      <c r="I40" s="213"/>
      <c r="J40" s="69">
        <f>H40*I40</f>
        <v>0</v>
      </c>
      <c r="K40" s="357"/>
      <c r="L40" s="213">
        <f>IF(M$54="",F40-K40,"")</f>
        <v>0</v>
      </c>
      <c r="M40" s="358" t="s">
        <v>46</v>
      </c>
      <c r="N40" s="213">
        <f>IF(M$54="",E40*L40,"")</f>
        <v>0</v>
      </c>
      <c r="O40" s="204">
        <f>H40</f>
        <v>0</v>
      </c>
      <c r="P40" s="213"/>
      <c r="Q40" s="69">
        <f>O40*P40</f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x14ac:dyDescent="0.85">
      <c r="A41" s="203"/>
      <c r="B41" s="204"/>
      <c r="C41" s="353" t="s">
        <v>16</v>
      </c>
      <c r="D41" s="354"/>
      <c r="E41" s="203"/>
      <c r="F41" s="213"/>
      <c r="G41" s="355"/>
      <c r="H41" s="356"/>
      <c r="I41" s="213"/>
      <c r="J41" s="69"/>
      <c r="K41" s="357"/>
      <c r="L41" s="213"/>
      <c r="M41" s="213"/>
      <c r="N41" s="213"/>
      <c r="O41" s="204"/>
      <c r="P41" s="213"/>
      <c r="Q41" s="69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x14ac:dyDescent="0.85">
      <c r="A42" s="203"/>
      <c r="B42" s="204"/>
      <c r="C42" s="204"/>
      <c r="D42" s="354"/>
      <c r="E42" s="203"/>
      <c r="F42" s="213"/>
      <c r="G42" s="355">
        <f>E42*F42</f>
        <v>0</v>
      </c>
      <c r="H42" s="356">
        <f>E42</f>
        <v>0</v>
      </c>
      <c r="I42" s="213"/>
      <c r="J42" s="69">
        <f>H42*I42</f>
        <v>0</v>
      </c>
      <c r="K42" s="357"/>
      <c r="L42" s="213">
        <f>IF(M$54="",F42-K42,"")</f>
        <v>0</v>
      </c>
      <c r="M42" s="358" t="s">
        <v>46</v>
      </c>
      <c r="N42" s="213">
        <f>IF(M$54="",E42*L42,"")</f>
        <v>0</v>
      </c>
      <c r="O42" s="204">
        <f>H42</f>
        <v>0</v>
      </c>
      <c r="P42" s="213"/>
      <c r="Q42" s="69">
        <f>O42*P42</f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x14ac:dyDescent="0.85">
      <c r="A43" s="203"/>
      <c r="B43" s="204"/>
      <c r="C43" s="204"/>
      <c r="D43" s="354"/>
      <c r="E43" s="203"/>
      <c r="F43" s="213"/>
      <c r="G43" s="355">
        <f>E43*F43</f>
        <v>0</v>
      </c>
      <c r="H43" s="356">
        <f>E43</f>
        <v>0</v>
      </c>
      <c r="I43" s="213"/>
      <c r="J43" s="69">
        <f>H43*I43</f>
        <v>0</v>
      </c>
      <c r="K43" s="357"/>
      <c r="L43" s="213">
        <f>IF(M$54="",F43-K43,"")</f>
        <v>0</v>
      </c>
      <c r="M43" s="358" t="s">
        <v>46</v>
      </c>
      <c r="N43" s="213">
        <f>IF(M$54="",E43*L43,"")</f>
        <v>0</v>
      </c>
      <c r="O43" s="204">
        <f>H43</f>
        <v>0</v>
      </c>
      <c r="P43" s="213"/>
      <c r="Q43" s="69">
        <f>O43*P43</f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x14ac:dyDescent="0.85">
      <c r="A44" s="203"/>
      <c r="B44" s="204"/>
      <c r="C44" s="204"/>
      <c r="D44" s="354"/>
      <c r="E44" s="203"/>
      <c r="F44" s="213"/>
      <c r="G44" s="355">
        <f>E44*F44</f>
        <v>0</v>
      </c>
      <c r="H44" s="356">
        <f>E44</f>
        <v>0</v>
      </c>
      <c r="I44" s="213"/>
      <c r="J44" s="69">
        <f>H44*I44</f>
        <v>0</v>
      </c>
      <c r="K44" s="357"/>
      <c r="L44" s="213">
        <f>IF(M$54="",F44-K44,"")</f>
        <v>0</v>
      </c>
      <c r="M44" s="358" t="s">
        <v>46</v>
      </c>
      <c r="N44" s="213">
        <f>IF(M$54="",E44*L44,"")</f>
        <v>0</v>
      </c>
      <c r="O44" s="204">
        <f>H44</f>
        <v>0</v>
      </c>
      <c r="P44" s="213"/>
      <c r="Q44" s="69">
        <f>O44*P44</f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x14ac:dyDescent="0.85">
      <c r="A45" s="203"/>
      <c r="B45" s="204"/>
      <c r="C45" s="204"/>
      <c r="D45" s="354"/>
      <c r="E45" s="203"/>
      <c r="F45" s="213"/>
      <c r="G45" s="355">
        <f>E45*F45</f>
        <v>0</v>
      </c>
      <c r="H45" s="356">
        <f>E45</f>
        <v>0</v>
      </c>
      <c r="I45" s="213"/>
      <c r="J45" s="69">
        <f>H45*I45</f>
        <v>0</v>
      </c>
      <c r="K45" s="357"/>
      <c r="L45" s="213">
        <f>IF(M$54="",F45-K45,"")</f>
        <v>0</v>
      </c>
      <c r="M45" s="358" t="s">
        <v>46</v>
      </c>
      <c r="N45" s="213">
        <f>IF(M$54="",E45*L45,"")</f>
        <v>0</v>
      </c>
      <c r="O45" s="204">
        <f>H45</f>
        <v>0</v>
      </c>
      <c r="P45" s="213"/>
      <c r="Q45" s="69">
        <f>O45*P45</f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x14ac:dyDescent="0.85">
      <c r="A46" s="203"/>
      <c r="B46" s="204"/>
      <c r="C46" s="298"/>
      <c r="D46" s="354"/>
      <c r="E46" s="203"/>
      <c r="F46" s="213"/>
      <c r="G46" s="355">
        <f>E46*F46</f>
        <v>0</v>
      </c>
      <c r="H46" s="356">
        <f>E46</f>
        <v>0</v>
      </c>
      <c r="I46" s="213"/>
      <c r="J46" s="69">
        <f>H46*I46</f>
        <v>0</v>
      </c>
      <c r="K46" s="357"/>
      <c r="L46" s="213">
        <f>IF(M$54="",F46-K46,"")</f>
        <v>0</v>
      </c>
      <c r="M46" s="358" t="s">
        <v>46</v>
      </c>
      <c r="N46" s="213">
        <f>IF(M$54="",E46*L46,"")</f>
        <v>0</v>
      </c>
      <c r="O46" s="204">
        <f>H46</f>
        <v>0</v>
      </c>
      <c r="P46" s="213"/>
      <c r="Q46" s="69">
        <f>O46*P46</f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x14ac:dyDescent="0.85">
      <c r="A47" s="203"/>
      <c r="B47" s="204"/>
      <c r="C47" s="353" t="s">
        <v>17</v>
      </c>
      <c r="D47" s="354"/>
      <c r="E47" s="203"/>
      <c r="F47" s="213"/>
      <c r="G47" s="355"/>
      <c r="H47" s="356"/>
      <c r="I47" s="213"/>
      <c r="J47" s="69"/>
      <c r="K47" s="357"/>
      <c r="L47" s="350"/>
      <c r="M47" s="213"/>
      <c r="N47" s="350"/>
      <c r="O47" s="204"/>
      <c r="P47" s="213"/>
      <c r="Q47" s="69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x14ac:dyDescent="0.85">
      <c r="A48" s="203"/>
      <c r="B48" s="204"/>
      <c r="C48" s="204"/>
      <c r="D48" s="354"/>
      <c r="E48" s="203"/>
      <c r="F48" s="213"/>
      <c r="G48" s="355">
        <f>E48*F48</f>
        <v>0</v>
      </c>
      <c r="H48" s="356">
        <f>E48</f>
        <v>0</v>
      </c>
      <c r="I48" s="213"/>
      <c r="J48" s="69">
        <f>H48*I48</f>
        <v>0</v>
      </c>
      <c r="K48" s="357"/>
      <c r="L48" s="213">
        <f>IF(M$54="",F48-K48,"")</f>
        <v>0</v>
      </c>
      <c r="M48" s="358" t="s">
        <v>46</v>
      </c>
      <c r="N48" s="213">
        <f>IF(M$54="",E48*L48,"")</f>
        <v>0</v>
      </c>
      <c r="O48" s="204">
        <f>H48</f>
        <v>0</v>
      </c>
      <c r="P48" s="213"/>
      <c r="Q48" s="69">
        <f>O48*P48</f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x14ac:dyDescent="0.85">
      <c r="A49" s="203"/>
      <c r="B49" s="204"/>
      <c r="C49" s="298"/>
      <c r="D49" s="354"/>
      <c r="E49" s="203"/>
      <c r="F49" s="213"/>
      <c r="G49" s="355">
        <f>E49*F49</f>
        <v>0</v>
      </c>
      <c r="H49" s="356">
        <f>E49</f>
        <v>0</v>
      </c>
      <c r="I49" s="213"/>
      <c r="J49" s="69">
        <f>H49*I49</f>
        <v>0</v>
      </c>
      <c r="K49" s="357"/>
      <c r="L49" s="213">
        <f>IF(M$54="",F49-K49,"")</f>
        <v>0</v>
      </c>
      <c r="M49" s="358" t="s">
        <v>46</v>
      </c>
      <c r="N49" s="213">
        <f>IF(M$54="",E49*L49,"")</f>
        <v>0</v>
      </c>
      <c r="O49" s="204">
        <f>H49</f>
        <v>0</v>
      </c>
      <c r="P49" s="213"/>
      <c r="Q49" s="69">
        <f>O49*P49</f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x14ac:dyDescent="0.85">
      <c r="A50" s="203"/>
      <c r="B50" s="204"/>
      <c r="C50" s="298"/>
      <c r="D50" s="354"/>
      <c r="E50" s="203"/>
      <c r="F50" s="213"/>
      <c r="G50" s="355">
        <f>E50*F50</f>
        <v>0</v>
      </c>
      <c r="H50" s="356">
        <f>E50</f>
        <v>0</v>
      </c>
      <c r="I50" s="213"/>
      <c r="J50" s="69">
        <f>H50*I50</f>
        <v>0</v>
      </c>
      <c r="K50" s="357"/>
      <c r="L50" s="213">
        <f>IF(M$54="",F50-K50,"")</f>
        <v>0</v>
      </c>
      <c r="M50" s="358" t="s">
        <v>46</v>
      </c>
      <c r="N50" s="213">
        <f>IF(M$54="",E50*L50,"")</f>
        <v>0</v>
      </c>
      <c r="O50" s="204">
        <f>H50</f>
        <v>0</v>
      </c>
      <c r="P50" s="213"/>
      <c r="Q50" s="69">
        <f>O50*P50</f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x14ac:dyDescent="0.85">
      <c r="A51" s="203"/>
      <c r="B51" s="204"/>
      <c r="C51" s="298"/>
      <c r="D51" s="354"/>
      <c r="E51" s="203"/>
      <c r="F51" s="213"/>
      <c r="G51" s="355">
        <f>E51*F51</f>
        <v>0</v>
      </c>
      <c r="H51" s="356">
        <f>E51</f>
        <v>0</v>
      </c>
      <c r="I51" s="213"/>
      <c r="J51" s="69">
        <f>H51*I51</f>
        <v>0</v>
      </c>
      <c r="K51" s="357"/>
      <c r="L51" s="213">
        <f>IF(M$54="",F51-K51,"")</f>
        <v>0</v>
      </c>
      <c r="M51" s="358" t="s">
        <v>46</v>
      </c>
      <c r="N51" s="213">
        <f>IF(M$54="",E51*L51,"")</f>
        <v>0</v>
      </c>
      <c r="O51" s="204">
        <f>H51</f>
        <v>0</v>
      </c>
      <c r="P51" s="213"/>
      <c r="Q51" s="69">
        <f>O51*P51</f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25" thickBot="1" x14ac:dyDescent="1">
      <c r="A52" s="243"/>
      <c r="B52" s="244"/>
      <c r="C52" s="244"/>
      <c r="D52" s="363"/>
      <c r="E52" s="243"/>
      <c r="F52" s="253"/>
      <c r="G52" s="151">
        <f>E52*F52</f>
        <v>0</v>
      </c>
      <c r="H52" s="360">
        <f>E52</f>
        <v>0</v>
      </c>
      <c r="I52" s="253"/>
      <c r="J52" s="75">
        <f>H52*I52</f>
        <v>0</v>
      </c>
      <c r="K52" s="361"/>
      <c r="L52" s="253">
        <f>IF(M$54="",F52-K52,"")</f>
        <v>0</v>
      </c>
      <c r="M52" s="362" t="s">
        <v>46</v>
      </c>
      <c r="N52" s="253">
        <f>IF(M$54="",E52*L52,"")</f>
        <v>0</v>
      </c>
      <c r="O52" s="244">
        <f>H52</f>
        <v>0</v>
      </c>
      <c r="P52" s="253"/>
      <c r="Q52" s="75">
        <f>O52*P52</f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25" thickBot="1" x14ac:dyDescent="1">
      <c r="A53" s="364"/>
      <c r="B53" s="5"/>
      <c r="C53" s="5"/>
      <c r="D53" s="5"/>
      <c r="E53" s="5"/>
      <c r="F53" s="6"/>
      <c r="G53" s="6"/>
      <c r="H53" s="5"/>
      <c r="I53" s="6"/>
      <c r="J53" s="6"/>
      <c r="K53" s="6"/>
      <c r="L53" s="6"/>
      <c r="M53" s="6"/>
      <c r="N53" s="6"/>
      <c r="O53" s="5"/>
      <c r="P53" s="6"/>
      <c r="Q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25" thickBot="1" x14ac:dyDescent="1">
      <c r="A54" s="365" t="s">
        <v>19</v>
      </c>
      <c r="B54" s="5"/>
      <c r="C54" s="5"/>
      <c r="D54" s="5"/>
      <c r="E54" s="6"/>
      <c r="F54" s="6"/>
      <c r="G54" s="63">
        <f>SUM(G23:G52)</f>
        <v>0</v>
      </c>
      <c r="H54" s="6"/>
      <c r="I54" s="6"/>
      <c r="J54" s="63">
        <f>SUM(J23:J52)</f>
        <v>0</v>
      </c>
      <c r="K54" s="366"/>
      <c r="L54" s="6"/>
      <c r="M54" s="314"/>
      <c r="N54" s="63">
        <f>IF(M54="",SUM(N23:N52),G54-M54)</f>
        <v>0</v>
      </c>
      <c r="O54" s="6"/>
      <c r="P54" s="6"/>
      <c r="Q54" s="63">
        <f>SUM(Q23:Q52)</f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x14ac:dyDescent="0.8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x14ac:dyDescent="0.8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x14ac:dyDescent="0.85">
      <c r="A57" s="11" t="s">
        <v>128</v>
      </c>
      <c r="B57" s="12"/>
      <c r="C57" s="12"/>
      <c r="D57" s="1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x14ac:dyDescent="0.85">
      <c r="A58" s="11" t="s">
        <v>87</v>
      </c>
      <c r="B58" s="12"/>
      <c r="C58" s="12"/>
      <c r="D58" s="1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85">
      <c r="A59" s="5"/>
      <c r="B59" s="12"/>
      <c r="C59" s="12"/>
      <c r="D59" s="12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85">
      <c r="A60" s="5" t="s">
        <v>54</v>
      </c>
      <c r="B60" s="12"/>
      <c r="C60" s="12"/>
      <c r="D60" s="1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85">
      <c r="A61" s="5"/>
      <c r="B61" s="12"/>
      <c r="C61" s="12"/>
      <c r="D61" s="1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85">
      <c r="A62" s="5" t="s">
        <v>110</v>
      </c>
      <c r="B62" s="12"/>
      <c r="C62" s="12"/>
      <c r="D62" s="1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85">
      <c r="A63" s="5"/>
      <c r="B63" s="12"/>
      <c r="C63" s="12"/>
      <c r="D63" s="1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85">
      <c r="A64" s="5" t="s">
        <v>132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x14ac:dyDescent="0.8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x14ac:dyDescent="0.85">
      <c r="A66" s="5" t="s">
        <v>133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x14ac:dyDescent="0.8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x14ac:dyDescent="0.85">
      <c r="A68" s="5" t="s">
        <v>134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:42" x14ac:dyDescent="0.85">
      <c r="A69" s="5" t="s">
        <v>86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x14ac:dyDescent="0.8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x14ac:dyDescent="0.8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x14ac:dyDescent="0.85">
      <c r="A72" s="1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x14ac:dyDescent="0.8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x14ac:dyDescent="0.8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x14ac:dyDescent="0.8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x14ac:dyDescent="0.85">
      <c r="A76" s="1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85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x14ac:dyDescent="0.85">
      <c r="A78" s="11"/>
      <c r="B78" s="5"/>
      <c r="C78" s="5"/>
      <c r="D78" s="5"/>
      <c r="E78" s="5"/>
    </row>
    <row r="79" spans="1:42" x14ac:dyDescent="0.85">
      <c r="A79" s="5"/>
      <c r="B79" s="5"/>
      <c r="C79" s="5"/>
      <c r="D79" s="5"/>
      <c r="E79" s="5"/>
    </row>
    <row r="80" spans="1:42" x14ac:dyDescent="0.85">
      <c r="A80" s="5"/>
      <c r="B80" s="5"/>
      <c r="C80" s="5"/>
      <c r="D80" s="5"/>
      <c r="E80" s="5"/>
    </row>
    <row r="81" spans="1:5" x14ac:dyDescent="0.85">
      <c r="A81" s="5"/>
      <c r="B81" s="5"/>
      <c r="C81" s="5"/>
      <c r="D81" s="5"/>
      <c r="E81" s="5"/>
    </row>
    <row r="82" spans="1:5" x14ac:dyDescent="0.85">
      <c r="A82" s="5"/>
      <c r="B82" s="5"/>
      <c r="C82" s="5"/>
      <c r="D82" s="5"/>
      <c r="E82" s="5"/>
    </row>
    <row r="83" spans="1:5" x14ac:dyDescent="0.85">
      <c r="A83" s="5"/>
      <c r="B83" s="5"/>
      <c r="C83" s="5"/>
      <c r="D83" s="5"/>
      <c r="E83" s="5"/>
    </row>
    <row r="84" spans="1:5" x14ac:dyDescent="0.85">
      <c r="A84" s="5"/>
      <c r="B84" s="5"/>
      <c r="C84" s="5"/>
      <c r="D84" s="5"/>
      <c r="E84" s="5"/>
    </row>
    <row r="85" spans="1:5" x14ac:dyDescent="0.85">
      <c r="A85" s="5"/>
      <c r="B85" s="5"/>
      <c r="C85" s="5"/>
      <c r="D85" s="5"/>
      <c r="E85" s="5"/>
    </row>
    <row r="86" spans="1:5" x14ac:dyDescent="0.85">
      <c r="A86" s="5"/>
      <c r="B86" s="5"/>
      <c r="C86" s="5"/>
      <c r="D86" s="5"/>
      <c r="E86" s="5"/>
    </row>
    <row r="87" spans="1:5" x14ac:dyDescent="0.85">
      <c r="A87" s="11"/>
      <c r="B87" s="5"/>
      <c r="C87" s="5"/>
      <c r="D87" s="5"/>
      <c r="E87" s="5"/>
    </row>
    <row r="88" spans="1:5" x14ac:dyDescent="0.85">
      <c r="A88" s="5"/>
      <c r="B88" s="5"/>
      <c r="C88" s="5"/>
      <c r="D88" s="5"/>
      <c r="E88" s="5"/>
    </row>
    <row r="89" spans="1:5" x14ac:dyDescent="0.85">
      <c r="A89" s="13"/>
      <c r="B89" s="5"/>
      <c r="C89" s="5"/>
      <c r="D89" s="5"/>
      <c r="E89" s="5"/>
    </row>
    <row r="90" spans="1:5" x14ac:dyDescent="0.85">
      <c r="A90" s="5"/>
      <c r="B90" s="5"/>
      <c r="C90" s="5"/>
      <c r="D90" s="5"/>
      <c r="E90" s="5"/>
    </row>
    <row r="91" spans="1:5" x14ac:dyDescent="0.85">
      <c r="A91" s="5"/>
      <c r="B91" s="5"/>
      <c r="C91" s="5"/>
      <c r="D91" s="5"/>
      <c r="E91" s="5"/>
    </row>
    <row r="92" spans="1:5" x14ac:dyDescent="0.85">
      <c r="A92" s="5"/>
      <c r="B92" s="5"/>
      <c r="C92" s="5"/>
      <c r="D92" s="5"/>
      <c r="E92" s="5"/>
    </row>
    <row r="93" spans="1:5" x14ac:dyDescent="0.85">
      <c r="A93" s="13"/>
      <c r="B93" s="5"/>
      <c r="C93" s="5"/>
      <c r="D93" s="5"/>
      <c r="E93" s="5"/>
    </row>
    <row r="94" spans="1:5" x14ac:dyDescent="0.85">
      <c r="A94" s="11"/>
      <c r="B94" s="5"/>
      <c r="C94" s="5"/>
      <c r="D94" s="5"/>
      <c r="E94" s="5"/>
    </row>
    <row r="95" spans="1:5" x14ac:dyDescent="0.85">
      <c r="A95" s="11"/>
      <c r="B95" s="5"/>
      <c r="C95" s="5"/>
      <c r="D95" s="5"/>
      <c r="E95" s="5"/>
    </row>
    <row r="96" spans="1:5" x14ac:dyDescent="0.85">
      <c r="A96" s="5"/>
      <c r="B96" s="5"/>
      <c r="C96" s="5"/>
      <c r="D96" s="5"/>
      <c r="E96" s="5"/>
    </row>
    <row r="97" spans="1:5" x14ac:dyDescent="0.85">
      <c r="A97" s="5"/>
      <c r="B97" s="5"/>
      <c r="C97" s="5"/>
      <c r="D97" s="5"/>
      <c r="E97" s="5"/>
    </row>
    <row r="98" spans="1:5" x14ac:dyDescent="0.85">
      <c r="A98" s="5"/>
      <c r="B98" s="5"/>
      <c r="C98" s="5"/>
      <c r="D98" s="5"/>
      <c r="E98" s="5"/>
    </row>
    <row r="99" spans="1:5" x14ac:dyDescent="0.85">
      <c r="A99" s="5"/>
      <c r="B99" s="5"/>
      <c r="C99" s="5"/>
      <c r="D99" s="5"/>
      <c r="E99" s="5"/>
    </row>
    <row r="100" spans="1:5" x14ac:dyDescent="0.85">
      <c r="A100" s="5"/>
      <c r="B100" s="5"/>
      <c r="C100" s="5"/>
      <c r="D100" s="5"/>
      <c r="E100" s="5"/>
    </row>
    <row r="101" spans="1:5" x14ac:dyDescent="0.85">
      <c r="A101" s="5"/>
      <c r="B101" s="5"/>
      <c r="C101" s="5"/>
      <c r="D101" s="5"/>
      <c r="E101" s="5"/>
    </row>
    <row r="102" spans="1:5" x14ac:dyDescent="0.85">
      <c r="A102" s="5"/>
      <c r="B102" s="5"/>
      <c r="C102" s="5"/>
      <c r="D102" s="5"/>
      <c r="E102" s="5"/>
    </row>
    <row r="103" spans="1:5" x14ac:dyDescent="0.85">
      <c r="A103" s="5"/>
      <c r="B103" s="5"/>
      <c r="C103" s="5"/>
      <c r="D103" s="5"/>
      <c r="E103" s="5"/>
    </row>
    <row r="104" spans="1:5" x14ac:dyDescent="0.85">
      <c r="A104" s="11"/>
      <c r="B104" s="5"/>
      <c r="C104" s="5"/>
      <c r="D104" s="5"/>
      <c r="E104" s="5"/>
    </row>
    <row r="105" spans="1:5" x14ac:dyDescent="0.85">
      <c r="A105" s="5"/>
      <c r="B105" s="5"/>
      <c r="C105" s="5"/>
      <c r="D105" s="5"/>
      <c r="E105" s="5"/>
    </row>
    <row r="106" spans="1:5" x14ac:dyDescent="0.85">
      <c r="A106" s="13"/>
      <c r="B106" s="5"/>
      <c r="C106" s="5"/>
      <c r="D106" s="5"/>
      <c r="E106" s="5"/>
    </row>
    <row r="107" spans="1:5" x14ac:dyDescent="0.85">
      <c r="A107" s="5"/>
      <c r="B107" s="5"/>
      <c r="C107" s="5"/>
      <c r="D107" s="5"/>
      <c r="E107" s="5"/>
    </row>
    <row r="108" spans="1:5" x14ac:dyDescent="0.85">
      <c r="A108" s="5"/>
      <c r="B108" s="5"/>
      <c r="C108" s="5"/>
      <c r="D108" s="5"/>
      <c r="E108" s="5"/>
    </row>
    <row r="109" spans="1:5" x14ac:dyDescent="0.85">
      <c r="A109" s="5"/>
      <c r="B109" s="5"/>
      <c r="C109" s="5"/>
      <c r="D109" s="5"/>
      <c r="E109" s="5"/>
    </row>
    <row r="110" spans="1:5" x14ac:dyDescent="0.85">
      <c r="A110" s="13"/>
      <c r="B110" s="5"/>
      <c r="C110" s="5"/>
      <c r="D110" s="5"/>
      <c r="E110" s="5"/>
    </row>
    <row r="111" spans="1:5" x14ac:dyDescent="0.85">
      <c r="A111" s="11"/>
      <c r="B111" s="5"/>
      <c r="C111" s="5"/>
      <c r="D111" s="5"/>
      <c r="E111" s="5"/>
    </row>
    <row r="112" spans="1:5" x14ac:dyDescent="0.85">
      <c r="A112" s="11"/>
      <c r="B112" s="5"/>
      <c r="C112" s="5"/>
      <c r="D112" s="5"/>
      <c r="E112" s="5"/>
    </row>
    <row r="113" spans="1:5" x14ac:dyDescent="0.85">
      <c r="A113" s="5"/>
      <c r="B113" s="5"/>
      <c r="C113" s="5"/>
      <c r="D113" s="5"/>
      <c r="E113" s="5"/>
    </row>
    <row r="114" spans="1:5" x14ac:dyDescent="0.85">
      <c r="A114" s="5"/>
      <c r="B114" s="5"/>
      <c r="C114" s="5"/>
      <c r="D114" s="5"/>
      <c r="E114" s="5"/>
    </row>
    <row r="115" spans="1:5" x14ac:dyDescent="0.85">
      <c r="A115" s="5"/>
      <c r="B115" s="5"/>
      <c r="C115" s="5"/>
      <c r="D115" s="5"/>
      <c r="E115" s="5"/>
    </row>
    <row r="116" spans="1:5" x14ac:dyDescent="0.85">
      <c r="A116" s="5"/>
      <c r="B116" s="5"/>
      <c r="C116" s="5"/>
      <c r="D116" s="5"/>
      <c r="E116" s="5"/>
    </row>
    <row r="117" spans="1:5" x14ac:dyDescent="0.85">
      <c r="A117" s="5"/>
      <c r="B117" s="5"/>
      <c r="C117" s="5"/>
      <c r="D117" s="5"/>
      <c r="E117" s="5"/>
    </row>
    <row r="118" spans="1:5" x14ac:dyDescent="0.85">
      <c r="A118" s="5"/>
      <c r="B118" s="5"/>
      <c r="C118" s="5"/>
      <c r="D118" s="5"/>
      <c r="E118" s="5"/>
    </row>
    <row r="119" spans="1:5" x14ac:dyDescent="0.85">
      <c r="A119" s="5"/>
      <c r="B119" s="5"/>
      <c r="C119" s="5"/>
      <c r="D119" s="5"/>
      <c r="E119" s="5"/>
    </row>
    <row r="120" spans="1:5" x14ac:dyDescent="0.85">
      <c r="A120" s="5"/>
      <c r="B120" s="5"/>
      <c r="C120" s="5"/>
      <c r="D120" s="5"/>
      <c r="E120" s="5"/>
    </row>
    <row r="121" spans="1:5" x14ac:dyDescent="0.85">
      <c r="A121" s="11"/>
      <c r="B121" s="5"/>
      <c r="C121" s="5"/>
      <c r="D121" s="5"/>
      <c r="E121" s="5"/>
    </row>
    <row r="122" spans="1:5" x14ac:dyDescent="0.85">
      <c r="A122" s="5"/>
      <c r="B122" s="5"/>
      <c r="C122" s="5"/>
      <c r="D122" s="5"/>
      <c r="E122" s="5"/>
    </row>
    <row r="123" spans="1:5" x14ac:dyDescent="0.85">
      <c r="A123" s="13"/>
      <c r="B123" s="5"/>
      <c r="C123" s="5"/>
      <c r="D123" s="5"/>
      <c r="E123" s="5"/>
    </row>
    <row r="124" spans="1:5" x14ac:dyDescent="0.85">
      <c r="A124" s="5"/>
      <c r="B124" s="5"/>
      <c r="C124" s="5"/>
      <c r="D124" s="5"/>
      <c r="E124" s="5"/>
    </row>
    <row r="125" spans="1:5" x14ac:dyDescent="0.85">
      <c r="A125" s="5"/>
      <c r="B125" s="5"/>
      <c r="C125" s="5"/>
      <c r="D125" s="5"/>
      <c r="E125" s="5"/>
    </row>
    <row r="126" spans="1:5" x14ac:dyDescent="0.85">
      <c r="A126" s="5"/>
      <c r="B126" s="5"/>
      <c r="C126" s="5"/>
      <c r="D126" s="5"/>
      <c r="E126" s="5"/>
    </row>
    <row r="127" spans="1:5" x14ac:dyDescent="0.85">
      <c r="A127" s="13"/>
      <c r="B127" s="5"/>
      <c r="C127" s="5"/>
      <c r="D127" s="5"/>
      <c r="E127" s="5"/>
    </row>
    <row r="128" spans="1:5" x14ac:dyDescent="0.85">
      <c r="A128" s="11"/>
      <c r="B128" s="5"/>
      <c r="C128" s="5"/>
      <c r="D128" s="5"/>
      <c r="E128" s="5"/>
    </row>
    <row r="129" spans="1:5" x14ac:dyDescent="0.85">
      <c r="A129" s="5"/>
      <c r="B129" s="5"/>
      <c r="C129" s="5"/>
      <c r="D129" s="5"/>
      <c r="E129" s="5"/>
    </row>
    <row r="130" spans="1:5" x14ac:dyDescent="0.85">
      <c r="A130" s="5"/>
      <c r="B130" s="5"/>
      <c r="C130" s="5"/>
      <c r="D130" s="5"/>
      <c r="E130" s="5"/>
    </row>
    <row r="131" spans="1:5" x14ac:dyDescent="0.85">
      <c r="A131" s="5"/>
      <c r="B131" s="5"/>
      <c r="C131" s="5"/>
      <c r="D131" s="5"/>
      <c r="E131" s="5"/>
    </row>
    <row r="132" spans="1:5" x14ac:dyDescent="0.85">
      <c r="A132" s="5"/>
      <c r="B132" s="5"/>
      <c r="C132" s="5"/>
      <c r="D132" s="5"/>
      <c r="E132" s="5"/>
    </row>
    <row r="133" spans="1:5" x14ac:dyDescent="0.85">
      <c r="A133" s="5"/>
      <c r="B133" s="5"/>
      <c r="C133" s="5"/>
      <c r="D133" s="5"/>
      <c r="E133" s="5"/>
    </row>
    <row r="134" spans="1:5" x14ac:dyDescent="0.85">
      <c r="A134" s="11"/>
      <c r="B134" s="5"/>
      <c r="C134" s="5"/>
      <c r="D134" s="5"/>
      <c r="E134" s="5"/>
    </row>
    <row r="135" spans="1:5" x14ac:dyDescent="0.85">
      <c r="A135" s="5"/>
      <c r="B135" s="5"/>
      <c r="C135" s="5"/>
      <c r="D135" s="5"/>
      <c r="E135" s="5"/>
    </row>
    <row r="136" spans="1:5" x14ac:dyDescent="0.85">
      <c r="A136" s="13"/>
      <c r="B136" s="5"/>
      <c r="C136" s="5"/>
      <c r="D136" s="5"/>
      <c r="E136" s="5"/>
    </row>
    <row r="137" spans="1:5" x14ac:dyDescent="0.85">
      <c r="A137" s="5"/>
      <c r="B137" s="5"/>
      <c r="C137" s="5"/>
      <c r="D137" s="5"/>
      <c r="E137" s="5"/>
    </row>
    <row r="138" spans="1:5" x14ac:dyDescent="0.85">
      <c r="A138" s="5"/>
      <c r="B138" s="5"/>
      <c r="C138" s="5"/>
      <c r="D138" s="5"/>
      <c r="E138" s="5"/>
    </row>
    <row r="139" spans="1:5" x14ac:dyDescent="0.85">
      <c r="A139" s="5"/>
      <c r="B139" s="5"/>
      <c r="C139" s="5"/>
      <c r="D139" s="5"/>
      <c r="E139" s="5"/>
    </row>
    <row r="140" spans="1:5" x14ac:dyDescent="0.85">
      <c r="A140" s="13"/>
      <c r="B140" s="5"/>
      <c r="C140" s="5"/>
      <c r="D140" s="5"/>
      <c r="E140" s="5"/>
    </row>
    <row r="141" spans="1:5" x14ac:dyDescent="0.85">
      <c r="A141" s="11"/>
      <c r="B141" s="5"/>
      <c r="C141" s="5"/>
      <c r="D141" s="5"/>
      <c r="E141" s="5"/>
    </row>
    <row r="142" spans="1:5" x14ac:dyDescent="0.85">
      <c r="A142" s="5"/>
      <c r="B142" s="5"/>
      <c r="C142" s="5"/>
      <c r="D142" s="5"/>
      <c r="E142" s="5"/>
    </row>
    <row r="143" spans="1:5" x14ac:dyDescent="0.85">
      <c r="A143" s="5"/>
      <c r="B143" s="5"/>
      <c r="C143" s="5"/>
      <c r="D143" s="5"/>
      <c r="E143" s="5"/>
    </row>
    <row r="144" spans="1:5" x14ac:dyDescent="0.85">
      <c r="A144" s="5"/>
      <c r="B144" s="5"/>
      <c r="C144" s="5"/>
      <c r="D144" s="5"/>
      <c r="E144" s="5"/>
    </row>
    <row r="145" spans="1:5" x14ac:dyDescent="0.85">
      <c r="A145" s="5"/>
      <c r="B145" s="5"/>
      <c r="C145" s="5"/>
      <c r="D145" s="5"/>
      <c r="E145" s="5"/>
    </row>
    <row r="146" spans="1:5" x14ac:dyDescent="0.85">
      <c r="A146" s="5"/>
      <c r="B146" s="5"/>
      <c r="C146" s="5"/>
      <c r="D146" s="5"/>
      <c r="E146" s="5"/>
    </row>
    <row r="147" spans="1:5" x14ac:dyDescent="0.85">
      <c r="A147" s="11"/>
      <c r="B147" s="5"/>
      <c r="C147" s="5"/>
      <c r="D147" s="5"/>
      <c r="E147" s="5"/>
    </row>
    <row r="148" spans="1:5" x14ac:dyDescent="0.85">
      <c r="A148" s="11"/>
      <c r="B148" s="5"/>
      <c r="C148" s="5"/>
      <c r="D148" s="5"/>
      <c r="E148" s="5"/>
    </row>
    <row r="149" spans="1:5" x14ac:dyDescent="0.85">
      <c r="A149" s="13"/>
      <c r="B149" s="5"/>
      <c r="C149" s="5"/>
      <c r="D149" s="5"/>
      <c r="E149" s="5"/>
    </row>
    <row r="150" spans="1:5" x14ac:dyDescent="0.85">
      <c r="A150" s="5"/>
      <c r="B150" s="5"/>
      <c r="C150" s="5"/>
      <c r="D150" s="5"/>
      <c r="E150" s="5"/>
    </row>
    <row r="151" spans="1:5" x14ac:dyDescent="0.85">
      <c r="A151" s="5"/>
      <c r="B151" s="5"/>
      <c r="C151" s="5"/>
      <c r="D151" s="5"/>
      <c r="E151" s="5"/>
    </row>
    <row r="152" spans="1:5" x14ac:dyDescent="0.85">
      <c r="A152" s="5"/>
      <c r="B152" s="5"/>
      <c r="C152" s="5"/>
      <c r="D152" s="5"/>
      <c r="E152" s="5"/>
    </row>
    <row r="153" spans="1:5" x14ac:dyDescent="0.85">
      <c r="A153" s="13"/>
      <c r="B153" s="5"/>
      <c r="C153" s="5"/>
      <c r="D153" s="5"/>
      <c r="E153" s="5"/>
    </row>
    <row r="154" spans="1:5" x14ac:dyDescent="0.85">
      <c r="A154" s="11"/>
      <c r="B154" s="5"/>
      <c r="C154" s="5"/>
      <c r="D154" s="5"/>
      <c r="E154" s="5"/>
    </row>
    <row r="155" spans="1:5" x14ac:dyDescent="0.85">
      <c r="A155" s="5"/>
      <c r="B155" s="5"/>
      <c r="C155" s="5"/>
      <c r="D155" s="5"/>
      <c r="E155" s="5"/>
    </row>
    <row r="156" spans="1:5" x14ac:dyDescent="0.85">
      <c r="A156" s="5"/>
      <c r="B156" s="5"/>
      <c r="C156" s="5"/>
      <c r="D156" s="5"/>
      <c r="E156" s="5"/>
    </row>
    <row r="157" spans="1:5" x14ac:dyDescent="0.85">
      <c r="A157" s="5"/>
      <c r="B157" s="5"/>
      <c r="C157" s="5"/>
      <c r="D157" s="5"/>
      <c r="E157" s="5"/>
    </row>
    <row r="158" spans="1:5" x14ac:dyDescent="0.85">
      <c r="A158" s="5"/>
      <c r="B158" s="5"/>
      <c r="C158" s="5"/>
      <c r="D158" s="5"/>
      <c r="E158" s="5"/>
    </row>
    <row r="159" spans="1:5" x14ac:dyDescent="0.85">
      <c r="A159" s="5"/>
      <c r="B159" s="5"/>
      <c r="C159" s="5"/>
      <c r="D159" s="5"/>
      <c r="E159" s="5"/>
    </row>
    <row r="160" spans="1:5" x14ac:dyDescent="0.85">
      <c r="A160" s="5"/>
      <c r="B160" s="5"/>
      <c r="C160" s="5"/>
      <c r="D160" s="5"/>
      <c r="E160" s="5"/>
    </row>
    <row r="161" spans="1:5" x14ac:dyDescent="0.85">
      <c r="A161" s="5"/>
      <c r="B161" s="5"/>
      <c r="C161" s="5"/>
      <c r="D161" s="5"/>
      <c r="E161" s="5"/>
    </row>
    <row r="162" spans="1:5" x14ac:dyDescent="0.85">
      <c r="A162" s="5"/>
      <c r="B162" s="5"/>
      <c r="C162" s="5"/>
      <c r="D162" s="5"/>
      <c r="E162" s="5"/>
    </row>
    <row r="163" spans="1:5" x14ac:dyDescent="0.85">
      <c r="A163" s="5"/>
      <c r="B163" s="5"/>
      <c r="C163" s="5"/>
      <c r="D163" s="5"/>
      <c r="E163" s="5"/>
    </row>
    <row r="164" spans="1:5" x14ac:dyDescent="0.85">
      <c r="A164" s="5"/>
      <c r="B164" s="5"/>
      <c r="C164" s="5"/>
      <c r="D164" s="5"/>
      <c r="E164" s="5"/>
    </row>
    <row r="165" spans="1:5" x14ac:dyDescent="0.85">
      <c r="A165" s="5"/>
      <c r="B165" s="5"/>
      <c r="C165" s="5"/>
      <c r="D165" s="5"/>
      <c r="E165" s="5"/>
    </row>
    <row r="166" spans="1:5" x14ac:dyDescent="0.85">
      <c r="A166" s="5"/>
      <c r="B166" s="5"/>
      <c r="C166" s="5"/>
      <c r="D166" s="5"/>
      <c r="E166" s="5"/>
    </row>
    <row r="167" spans="1:5" x14ac:dyDescent="0.85">
      <c r="A167" s="5"/>
      <c r="B167" s="5"/>
      <c r="C167" s="5"/>
      <c r="D167" s="5"/>
      <c r="E167" s="5"/>
    </row>
    <row r="168" spans="1:5" x14ac:dyDescent="0.85">
      <c r="A168" s="5"/>
      <c r="B168" s="5"/>
      <c r="C168" s="5"/>
      <c r="D168" s="5"/>
      <c r="E168" s="5"/>
    </row>
    <row r="169" spans="1:5" x14ac:dyDescent="0.85">
      <c r="A169" s="5"/>
      <c r="B169" s="5"/>
      <c r="C169" s="5"/>
      <c r="D169" s="5"/>
      <c r="E169" s="5"/>
    </row>
    <row r="170" spans="1:5" x14ac:dyDescent="0.85">
      <c r="A170" s="5"/>
      <c r="B170" s="5"/>
      <c r="C170" s="5"/>
      <c r="D170" s="5"/>
      <c r="E170" s="5"/>
    </row>
    <row r="171" spans="1:5" x14ac:dyDescent="0.85">
      <c r="A171" s="5"/>
      <c r="B171" s="5"/>
      <c r="C171" s="5"/>
      <c r="D171" s="5"/>
      <c r="E171" s="5"/>
    </row>
    <row r="172" spans="1:5" x14ac:dyDescent="0.85">
      <c r="A172" s="5"/>
      <c r="B172" s="5"/>
      <c r="C172" s="5"/>
      <c r="D172" s="5"/>
      <c r="E172" s="5"/>
    </row>
    <row r="173" spans="1:5" x14ac:dyDescent="0.85">
      <c r="A173" s="5"/>
      <c r="B173" s="5"/>
      <c r="C173" s="5"/>
      <c r="D173" s="5"/>
      <c r="E173" s="5"/>
    </row>
    <row r="174" spans="1:5" x14ac:dyDescent="0.85">
      <c r="A174" s="5"/>
      <c r="B174" s="5"/>
      <c r="C174" s="5"/>
      <c r="D174" s="5"/>
      <c r="E174" s="5"/>
    </row>
    <row r="175" spans="1:5" x14ac:dyDescent="0.85">
      <c r="A175" s="5"/>
      <c r="B175" s="5"/>
      <c r="C175" s="5"/>
      <c r="D175" s="5"/>
      <c r="E175" s="5"/>
    </row>
    <row r="176" spans="1:5" x14ac:dyDescent="0.85">
      <c r="A176" s="5"/>
      <c r="B176" s="5"/>
      <c r="C176" s="5"/>
      <c r="D176" s="5"/>
      <c r="E176" s="5"/>
    </row>
    <row r="177" spans="1:5" x14ac:dyDescent="0.85">
      <c r="A177" s="5"/>
      <c r="B177" s="5"/>
      <c r="C177" s="5"/>
      <c r="D177" s="5"/>
      <c r="E177" s="5"/>
    </row>
  </sheetData>
  <mergeCells count="1">
    <mergeCell ref="L8:M8"/>
  </mergeCells>
  <phoneticPr fontId="0" type="noConversion"/>
  <printOptions headings="1"/>
  <pageMargins left="0.7" right="0.7" top="0.75" bottom="0.75" header="0.3" footer="0.3"/>
  <pageSetup scale="3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9DC3-AD5E-4F97-930E-D70EA6B39EE7}">
  <sheetPr>
    <pageSetUpPr fitToPage="1"/>
  </sheetPr>
  <dimension ref="A1:AR100"/>
  <sheetViews>
    <sheetView showWhiteSpace="0" zoomScale="75" zoomScaleNormal="75" workbookViewId="0"/>
  </sheetViews>
  <sheetFormatPr defaultColWidth="9.07421875" defaultRowHeight="12.9" x14ac:dyDescent="0.65"/>
  <cols>
    <col min="1" max="1" width="48.69140625" style="1" customWidth="1"/>
    <col min="2" max="2" width="14.53515625" style="1" customWidth="1"/>
    <col min="3" max="3" width="12.07421875" style="1" customWidth="1"/>
    <col min="4" max="4" width="14.07421875" style="1" customWidth="1"/>
    <col min="5" max="5" width="13.53515625" style="1" customWidth="1"/>
    <col min="6" max="7" width="12.07421875" style="1" customWidth="1"/>
    <col min="8" max="8" width="15" style="1" customWidth="1"/>
    <col min="9" max="9" width="12.53515625" style="1" customWidth="1"/>
    <col min="10" max="10" width="11.07421875" style="1" customWidth="1"/>
    <col min="11" max="11" width="14" style="1" customWidth="1"/>
    <col min="12" max="12" width="15.84375" style="1" customWidth="1"/>
    <col min="13" max="13" width="13.3046875" style="1" customWidth="1"/>
    <col min="14" max="14" width="13.07421875" style="1" customWidth="1"/>
    <col min="15" max="15" width="13.53515625" style="1" customWidth="1"/>
    <col min="16" max="16" width="15" style="1" customWidth="1"/>
    <col min="17" max="17" width="12.07421875" style="1" customWidth="1"/>
    <col min="18" max="18" width="14" style="1" customWidth="1"/>
    <col min="19" max="20" width="13.07421875" style="1" customWidth="1"/>
    <col min="21" max="21" width="14.69140625" style="1" customWidth="1"/>
    <col min="22" max="22" width="13.07421875" style="1" customWidth="1"/>
    <col min="23" max="23" width="14.3046875" style="1" customWidth="1"/>
    <col min="24" max="24" width="14.4609375" style="1" customWidth="1"/>
    <col min="25" max="25" width="12.84375" style="1" customWidth="1"/>
    <col min="26" max="26" width="12.69140625" style="1" customWidth="1"/>
    <col min="27" max="27" width="20.84375" style="1" customWidth="1"/>
    <col min="28" max="28" width="11.84375" style="1" customWidth="1"/>
    <col min="29" max="29" width="13.3046875" style="1" customWidth="1"/>
    <col min="30" max="16384" width="9.07421875" style="1"/>
  </cols>
  <sheetData>
    <row r="1" spans="1:44" ht="14.6" x14ac:dyDescent="0.85">
      <c r="A1" s="84" t="s">
        <v>21</v>
      </c>
      <c r="B1" s="98" t="str">
        <f>'2024 Eligible Recovery Summary '!C1</f>
        <v>0/0/0000</v>
      </c>
      <c r="C1" s="97"/>
      <c r="D1" s="97"/>
      <c r="E1" s="318"/>
      <c r="F1" s="367"/>
      <c r="G1" s="5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4"/>
      <c r="AL1" s="4"/>
      <c r="AM1" s="4"/>
      <c r="AN1" s="4"/>
      <c r="AO1" s="4"/>
      <c r="AP1" s="4"/>
      <c r="AQ1" s="4"/>
      <c r="AR1" s="4"/>
    </row>
    <row r="2" spans="1:44" ht="14.6" x14ac:dyDescent="0.85">
      <c r="A2" s="87" t="s">
        <v>22</v>
      </c>
      <c r="B2" s="100">
        <f>'2024 Eligible Recovery Summary '!C2</f>
        <v>0</v>
      </c>
      <c r="C2" s="5"/>
      <c r="D2" s="5"/>
      <c r="E2" s="319"/>
      <c r="F2" s="367"/>
      <c r="G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4"/>
      <c r="AL2" s="4"/>
      <c r="AM2" s="4"/>
      <c r="AN2" s="4"/>
      <c r="AO2" s="4"/>
      <c r="AP2" s="4"/>
      <c r="AQ2" s="4"/>
      <c r="AR2" s="4"/>
    </row>
    <row r="3" spans="1:44" ht="14.6" x14ac:dyDescent="0.85">
      <c r="A3" s="87" t="s">
        <v>24</v>
      </c>
      <c r="B3" s="100">
        <f>'2024 Eligible Recovery Summary '!C3</f>
        <v>0</v>
      </c>
      <c r="C3" s="5"/>
      <c r="D3" s="5"/>
      <c r="E3" s="319"/>
      <c r="F3" s="367"/>
      <c r="G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4"/>
      <c r="AL3" s="4"/>
      <c r="AM3" s="4"/>
      <c r="AN3" s="4"/>
      <c r="AO3" s="4"/>
      <c r="AP3" s="4"/>
      <c r="AQ3" s="4"/>
      <c r="AR3" s="4"/>
    </row>
    <row r="4" spans="1:44" ht="15.25" thickBot="1" x14ac:dyDescent="1">
      <c r="A4" s="89" t="s">
        <v>23</v>
      </c>
      <c r="B4" s="103">
        <f>'2024 RoR ILEC Interstate Rates'!C4</f>
        <v>0</v>
      </c>
      <c r="C4" s="102"/>
      <c r="D4" s="102"/>
      <c r="E4" s="104"/>
      <c r="F4" s="367"/>
      <c r="G4" s="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4"/>
      <c r="AL4" s="4"/>
      <c r="AM4" s="4"/>
      <c r="AN4" s="4"/>
      <c r="AO4" s="4"/>
      <c r="AP4" s="4"/>
      <c r="AQ4" s="4"/>
      <c r="AR4" s="4"/>
    </row>
    <row r="5" spans="1:44" ht="14.6" x14ac:dyDescent="0.85">
      <c r="A5" s="105"/>
      <c r="B5" s="100"/>
      <c r="C5" s="5"/>
      <c r="D5" s="5"/>
      <c r="E5" s="5"/>
      <c r="F5" s="5"/>
      <c r="G5" s="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4"/>
      <c r="AL5" s="4"/>
      <c r="AM5" s="4"/>
      <c r="AN5" s="4"/>
      <c r="AO5" s="4"/>
      <c r="AP5" s="4"/>
      <c r="AQ5" s="4"/>
      <c r="AR5" s="4"/>
    </row>
    <row r="6" spans="1:44" ht="15.25" thickBot="1" x14ac:dyDescen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4"/>
      <c r="AL6" s="4"/>
      <c r="AM6" s="4"/>
      <c r="AN6" s="4"/>
      <c r="AO6" s="4"/>
      <c r="AP6" s="4"/>
      <c r="AQ6" s="4"/>
      <c r="AR6" s="4"/>
    </row>
    <row r="7" spans="1:44" ht="15.25" thickBot="1" x14ac:dyDescent="1">
      <c r="A7" s="368" t="s">
        <v>109</v>
      </c>
      <c r="B7" s="369"/>
      <c r="C7" s="369"/>
      <c r="D7" s="370"/>
      <c r="E7" s="370"/>
      <c r="F7" s="370"/>
      <c r="G7" s="37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4"/>
      <c r="AL7" s="4"/>
      <c r="AM7" s="4"/>
      <c r="AN7" s="4"/>
      <c r="AO7" s="4"/>
      <c r="AP7" s="4"/>
      <c r="AQ7" s="4"/>
      <c r="AR7" s="4"/>
    </row>
    <row r="8" spans="1:44" ht="15.25" thickBot="1" x14ac:dyDescent="1">
      <c r="B8" s="335" t="s">
        <v>121</v>
      </c>
      <c r="C8" s="322"/>
      <c r="D8" s="132" t="s">
        <v>169</v>
      </c>
      <c r="E8" s="134"/>
      <c r="F8" s="132" t="s">
        <v>195</v>
      </c>
      <c r="G8" s="134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4"/>
      <c r="AL8" s="4"/>
      <c r="AM8" s="4"/>
      <c r="AN8" s="4"/>
      <c r="AO8" s="4"/>
      <c r="AP8" s="4"/>
      <c r="AQ8" s="4"/>
      <c r="AR8" s="4"/>
    </row>
    <row r="9" spans="1:44" ht="14.6" x14ac:dyDescent="0.85">
      <c r="A9" s="372" t="s">
        <v>43</v>
      </c>
      <c r="B9" s="373" t="s">
        <v>234</v>
      </c>
      <c r="C9" s="374">
        <f>C21</f>
        <v>0</v>
      </c>
      <c r="D9" s="375" t="s">
        <v>235</v>
      </c>
      <c r="E9" s="374">
        <f>D21</f>
        <v>0</v>
      </c>
      <c r="F9" s="376" t="s">
        <v>236</v>
      </c>
      <c r="G9" s="374">
        <f>E21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8"/>
      <c r="AD9" s="8"/>
      <c r="AE9" s="8"/>
      <c r="AF9" s="8"/>
      <c r="AG9" s="8"/>
      <c r="AH9" s="8"/>
      <c r="AI9" s="8"/>
      <c r="AJ9" s="8"/>
      <c r="AK9" s="4"/>
      <c r="AL9" s="4"/>
      <c r="AM9" s="4"/>
      <c r="AN9" s="4"/>
      <c r="AO9" s="4"/>
      <c r="AP9" s="4"/>
      <c r="AQ9" s="4"/>
      <c r="AR9" s="4"/>
    </row>
    <row r="10" spans="1:44" ht="15.25" thickBot="1" x14ac:dyDescent="1">
      <c r="A10" s="377" t="s">
        <v>44</v>
      </c>
      <c r="B10" s="378" t="s">
        <v>237</v>
      </c>
      <c r="C10" s="379">
        <f>C27</f>
        <v>0</v>
      </c>
      <c r="D10" s="375" t="s">
        <v>238</v>
      </c>
      <c r="E10" s="379">
        <f>D27</f>
        <v>0</v>
      </c>
      <c r="F10" s="380" t="s">
        <v>239</v>
      </c>
      <c r="G10" s="379">
        <f>E27</f>
        <v>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4"/>
      <c r="AL10" s="4"/>
      <c r="AM10" s="4"/>
      <c r="AN10" s="4"/>
      <c r="AO10" s="4"/>
      <c r="AP10" s="4"/>
      <c r="AQ10" s="4"/>
      <c r="AR10" s="4"/>
    </row>
    <row r="11" spans="1:44" ht="15.25" thickBot="1" x14ac:dyDescent="1">
      <c r="A11" s="381" t="s">
        <v>45</v>
      </c>
      <c r="B11" s="382" t="s">
        <v>233</v>
      </c>
      <c r="C11" s="383">
        <f>C9-C10</f>
        <v>0</v>
      </c>
      <c r="D11" s="384" t="s">
        <v>231</v>
      </c>
      <c r="E11" s="383">
        <f>E9-E10</f>
        <v>0</v>
      </c>
      <c r="F11" s="384" t="s">
        <v>232</v>
      </c>
      <c r="G11" s="383">
        <f>G9-G10</f>
        <v>0</v>
      </c>
      <c r="N11" s="8"/>
      <c r="O11" s="3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4"/>
      <c r="AL11" s="4"/>
      <c r="AM11" s="4"/>
      <c r="AN11" s="4"/>
      <c r="AO11" s="4"/>
      <c r="AP11" s="4"/>
      <c r="AQ11" s="4"/>
      <c r="AR11" s="4"/>
    </row>
    <row r="12" spans="1:44" ht="14.6" x14ac:dyDescent="0.85">
      <c r="A12" s="39"/>
      <c r="B12" s="385"/>
      <c r="C12" s="3"/>
      <c r="D12" s="385"/>
      <c r="E12" s="3"/>
      <c r="F12" s="385"/>
      <c r="G12" s="3"/>
      <c r="N12" s="8"/>
      <c r="O12" s="3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4"/>
      <c r="AL12" s="4"/>
      <c r="AM12" s="4"/>
      <c r="AN12" s="4"/>
      <c r="AO12" s="4"/>
      <c r="AP12" s="4"/>
      <c r="AQ12" s="4"/>
      <c r="AR12" s="4"/>
    </row>
    <row r="13" spans="1:44" ht="15.25" thickBot="1" x14ac:dyDescen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39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4"/>
      <c r="AL13" s="4"/>
      <c r="AM13" s="4"/>
      <c r="AN13" s="4"/>
      <c r="AO13" s="4"/>
      <c r="AP13" s="4"/>
      <c r="AQ13" s="4"/>
      <c r="AR13" s="4"/>
    </row>
    <row r="14" spans="1:44" ht="15" customHeight="1" thickBot="1" x14ac:dyDescent="1">
      <c r="A14" s="368" t="s">
        <v>115</v>
      </c>
      <c r="B14" s="369"/>
      <c r="C14" s="369"/>
      <c r="D14" s="386"/>
      <c r="E14" s="387"/>
      <c r="F14" s="39"/>
      <c r="G14" s="39"/>
      <c r="H14" s="39"/>
      <c r="I14" s="39"/>
      <c r="N14" s="38"/>
      <c r="O14" s="38"/>
      <c r="P14" s="38"/>
      <c r="T14" s="38"/>
      <c r="U14" s="38"/>
      <c r="X14" s="39"/>
      <c r="Y14" s="39"/>
      <c r="Z14" s="38"/>
      <c r="AA14" s="38"/>
      <c r="AB14" s="38"/>
      <c r="AD14" s="8"/>
      <c r="AE14" s="8"/>
      <c r="AF14" s="8"/>
      <c r="AG14" s="8"/>
      <c r="AH14" s="8"/>
      <c r="AI14" s="8"/>
      <c r="AJ14" s="8"/>
      <c r="AK14" s="4"/>
      <c r="AL14" s="4"/>
      <c r="AM14" s="4"/>
      <c r="AN14" s="4"/>
      <c r="AO14" s="4"/>
      <c r="AP14" s="4"/>
      <c r="AQ14" s="4"/>
      <c r="AR14" s="4"/>
    </row>
    <row r="15" spans="1:44" ht="73.5" thickBot="1" x14ac:dyDescent="1">
      <c r="A15" s="388" t="s">
        <v>168</v>
      </c>
      <c r="B15" s="389" t="s">
        <v>0</v>
      </c>
      <c r="C15" s="390" t="s">
        <v>151</v>
      </c>
      <c r="D15" s="391" t="s">
        <v>177</v>
      </c>
      <c r="E15" s="392" t="s">
        <v>228</v>
      </c>
      <c r="F15" s="37"/>
      <c r="G15" s="37"/>
      <c r="H15" s="37"/>
      <c r="I15" s="37"/>
      <c r="N15" s="42"/>
      <c r="O15" s="42"/>
      <c r="P15" s="42"/>
      <c r="Z15" s="37"/>
      <c r="AB15" s="37"/>
      <c r="AD15" s="8"/>
      <c r="AE15" s="8"/>
      <c r="AF15" s="8"/>
      <c r="AG15" s="8"/>
      <c r="AH15" s="8"/>
      <c r="AI15" s="8"/>
      <c r="AJ15" s="8"/>
      <c r="AK15" s="4"/>
      <c r="AL15" s="4"/>
      <c r="AM15" s="4"/>
      <c r="AN15" s="4"/>
      <c r="AO15" s="4"/>
      <c r="AP15" s="4"/>
      <c r="AQ15" s="4"/>
      <c r="AR15" s="4"/>
    </row>
    <row r="16" spans="1:44" ht="14.65" customHeight="1" thickBot="1" x14ac:dyDescent="1">
      <c r="A16" s="393"/>
      <c r="B16" s="394" t="s">
        <v>56</v>
      </c>
      <c r="C16" s="395" t="s">
        <v>152</v>
      </c>
      <c r="D16" s="396" t="s">
        <v>178</v>
      </c>
      <c r="E16" s="397" t="s">
        <v>229</v>
      </c>
      <c r="F16" s="10"/>
      <c r="G16" s="10"/>
      <c r="H16" s="10"/>
      <c r="I16" s="10"/>
      <c r="N16" s="385"/>
      <c r="O16" s="42"/>
      <c r="P16" s="42"/>
      <c r="U16" s="10"/>
      <c r="Z16" s="10"/>
      <c r="AB16" s="10"/>
      <c r="AD16" s="8"/>
      <c r="AE16" s="8"/>
      <c r="AF16" s="8"/>
      <c r="AG16" s="8"/>
      <c r="AH16" s="8"/>
      <c r="AI16" s="8"/>
      <c r="AJ16" s="8"/>
      <c r="AK16" s="4"/>
      <c r="AL16" s="4"/>
      <c r="AM16" s="4"/>
      <c r="AN16" s="4"/>
      <c r="AO16" s="4"/>
      <c r="AP16" s="4"/>
      <c r="AQ16" s="4"/>
      <c r="AR16" s="4"/>
    </row>
    <row r="17" spans="1:44" ht="14.6" x14ac:dyDescent="0.85">
      <c r="A17" s="398" t="s">
        <v>37</v>
      </c>
      <c r="B17" s="399"/>
      <c r="C17" s="400">
        <f t="shared" ref="C17:C20" si="0">0.95^11*B17</f>
        <v>0</v>
      </c>
      <c r="D17" s="401">
        <f>0.95^12*B17</f>
        <v>0</v>
      </c>
      <c r="E17" s="402">
        <f>0.95^13*B17</f>
        <v>0</v>
      </c>
      <c r="F17" s="3"/>
      <c r="G17" s="403"/>
      <c r="H17" s="3"/>
      <c r="I17" s="3"/>
      <c r="N17" s="6"/>
      <c r="O17" s="7"/>
      <c r="P17" s="6"/>
      <c r="U17" s="3"/>
      <c r="Z17" s="7"/>
      <c r="AB17" s="3"/>
      <c r="AD17" s="8"/>
      <c r="AE17" s="8"/>
      <c r="AF17" s="8"/>
      <c r="AG17" s="8"/>
      <c r="AH17" s="8"/>
      <c r="AI17" s="8"/>
      <c r="AJ17" s="8"/>
      <c r="AK17" s="4"/>
      <c r="AL17" s="4"/>
      <c r="AM17" s="4"/>
      <c r="AN17" s="4"/>
      <c r="AO17" s="4"/>
      <c r="AP17" s="4"/>
      <c r="AQ17" s="4"/>
      <c r="AR17" s="4"/>
    </row>
    <row r="18" spans="1:44" ht="14.65" customHeight="1" x14ac:dyDescent="0.85">
      <c r="A18" s="404" t="s">
        <v>36</v>
      </c>
      <c r="B18" s="43"/>
      <c r="C18" s="405">
        <f t="shared" si="0"/>
        <v>0</v>
      </c>
      <c r="D18" s="406">
        <f t="shared" ref="D18:D20" si="1">0.95^12*B18</f>
        <v>0</v>
      </c>
      <c r="E18" s="407">
        <f t="shared" ref="E18:E20" si="2">0.95^13*B18</f>
        <v>0</v>
      </c>
      <c r="F18" s="3"/>
      <c r="G18" s="403"/>
      <c r="H18" s="3"/>
      <c r="I18" s="3"/>
      <c r="N18" s="6"/>
      <c r="O18" s="7"/>
      <c r="P18" s="6"/>
      <c r="U18" s="3"/>
      <c r="Z18" s="7"/>
      <c r="AB18" s="3"/>
      <c r="AD18" s="8"/>
      <c r="AE18" s="8"/>
      <c r="AF18" s="8"/>
      <c r="AG18" s="8"/>
      <c r="AH18" s="8"/>
      <c r="AI18" s="8"/>
      <c r="AJ18" s="8"/>
      <c r="AK18" s="4"/>
      <c r="AL18" s="4"/>
      <c r="AM18" s="4"/>
      <c r="AN18" s="4"/>
      <c r="AO18" s="4"/>
      <c r="AP18" s="4"/>
      <c r="AQ18" s="4"/>
      <c r="AR18" s="4"/>
    </row>
    <row r="19" spans="1:44" ht="14.6" x14ac:dyDescent="0.85">
      <c r="A19" s="404" t="s">
        <v>35</v>
      </c>
      <c r="B19" s="408"/>
      <c r="C19" s="409">
        <f t="shared" si="0"/>
        <v>0</v>
      </c>
      <c r="D19" s="410">
        <f t="shared" si="1"/>
        <v>0</v>
      </c>
      <c r="E19" s="411">
        <f t="shared" si="2"/>
        <v>0</v>
      </c>
      <c r="F19" s="3"/>
      <c r="G19" s="403"/>
      <c r="H19" s="3"/>
      <c r="I19" s="3"/>
      <c r="N19" s="6"/>
      <c r="O19" s="7"/>
      <c r="P19" s="6"/>
      <c r="U19" s="3"/>
      <c r="Z19" s="7"/>
      <c r="AB19" s="3"/>
      <c r="AD19" s="8"/>
      <c r="AE19" s="8"/>
      <c r="AF19" s="8"/>
      <c r="AG19" s="8"/>
      <c r="AH19" s="8"/>
      <c r="AI19" s="8"/>
      <c r="AJ19" s="8"/>
      <c r="AK19" s="4"/>
      <c r="AL19" s="4"/>
      <c r="AM19" s="4"/>
      <c r="AN19" s="4"/>
      <c r="AO19" s="4"/>
      <c r="AP19" s="4"/>
      <c r="AQ19" s="4"/>
      <c r="AR19" s="4"/>
    </row>
    <row r="20" spans="1:44" ht="15.25" thickBot="1" x14ac:dyDescent="1">
      <c r="A20" s="412" t="s">
        <v>67</v>
      </c>
      <c r="B20" s="413"/>
      <c r="C20" s="414">
        <f t="shared" si="0"/>
        <v>0</v>
      </c>
      <c r="D20" s="415">
        <f t="shared" si="1"/>
        <v>0</v>
      </c>
      <c r="E20" s="416">
        <f t="shared" si="2"/>
        <v>0</v>
      </c>
      <c r="F20" s="3"/>
      <c r="G20" s="403"/>
      <c r="H20" s="3"/>
      <c r="I20" s="3"/>
      <c r="N20" s="6"/>
      <c r="O20" s="7"/>
      <c r="P20" s="6"/>
      <c r="U20" s="3"/>
      <c r="Z20" s="7"/>
      <c r="AB20" s="3"/>
      <c r="AD20" s="8"/>
      <c r="AE20" s="8"/>
      <c r="AF20" s="8"/>
      <c r="AG20" s="8"/>
      <c r="AH20" s="8"/>
      <c r="AI20" s="8"/>
      <c r="AJ20" s="8"/>
      <c r="AK20" s="4"/>
      <c r="AL20" s="4"/>
      <c r="AM20" s="4"/>
      <c r="AN20" s="4"/>
      <c r="AO20" s="4"/>
      <c r="AP20" s="4"/>
      <c r="AQ20" s="4"/>
      <c r="AR20" s="4"/>
    </row>
    <row r="21" spans="1:44" ht="15.25" thickBot="1" x14ac:dyDescent="1">
      <c r="A21" s="417" t="s">
        <v>19</v>
      </c>
      <c r="B21" s="418">
        <f>SUM(B17:B20)</f>
        <v>0</v>
      </c>
      <c r="C21" s="419">
        <f>SUM(C17:C20)</f>
        <v>0</v>
      </c>
      <c r="D21" s="420">
        <f>SUM(D17:D20)</f>
        <v>0</v>
      </c>
      <c r="E21" s="421">
        <f>SUM(E17:E20)</f>
        <v>0</v>
      </c>
      <c r="F21" s="3"/>
      <c r="G21" s="422"/>
      <c r="H21" s="3"/>
      <c r="I21" s="3"/>
      <c r="N21" s="3"/>
      <c r="O21" s="7"/>
      <c r="P21" s="6"/>
      <c r="U21" s="3"/>
      <c r="Z21" s="7"/>
      <c r="AB21" s="3"/>
      <c r="AD21" s="8"/>
      <c r="AE21" s="8"/>
      <c r="AF21" s="8"/>
      <c r="AG21" s="8"/>
      <c r="AH21" s="8"/>
      <c r="AI21" s="8"/>
      <c r="AJ21" s="8"/>
      <c r="AK21" s="4"/>
      <c r="AL21" s="4"/>
      <c r="AM21" s="4"/>
      <c r="AN21" s="4"/>
      <c r="AO21" s="4"/>
      <c r="AP21" s="4"/>
      <c r="AQ21" s="4"/>
      <c r="AR21" s="4"/>
    </row>
    <row r="22" spans="1:44" ht="14.6" x14ac:dyDescent="0.8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4"/>
      <c r="AL22" s="4"/>
      <c r="AM22" s="4"/>
      <c r="AN22" s="4"/>
      <c r="AO22" s="4"/>
      <c r="AP22" s="4"/>
      <c r="AQ22" s="4"/>
      <c r="AR22" s="4"/>
    </row>
    <row r="23" spans="1:44" ht="15.25" thickBot="1" x14ac:dyDescen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4"/>
      <c r="AL23" s="4"/>
      <c r="AM23" s="4"/>
      <c r="AN23" s="4"/>
      <c r="AO23" s="4"/>
      <c r="AP23" s="4"/>
      <c r="AQ23" s="4"/>
      <c r="AR23" s="4"/>
    </row>
    <row r="24" spans="1:44" ht="15" customHeight="1" thickBot="1" x14ac:dyDescent="1">
      <c r="A24" s="368" t="s">
        <v>180</v>
      </c>
      <c r="B24" s="369"/>
      <c r="C24" s="369"/>
      <c r="D24" s="369"/>
      <c r="E24" s="387"/>
      <c r="F24" s="39"/>
      <c r="G24" s="39"/>
      <c r="H24" s="39"/>
      <c r="I24" s="39"/>
      <c r="J24" s="39"/>
      <c r="K24" s="423"/>
      <c r="L24" s="39"/>
      <c r="M24" s="38"/>
      <c r="N24" s="38"/>
      <c r="O24" s="38"/>
      <c r="P24" s="38"/>
      <c r="Q24" s="39"/>
      <c r="R24" s="39"/>
      <c r="S24" s="39"/>
      <c r="AB24" s="8"/>
      <c r="AC24" s="8"/>
      <c r="AD24" s="8"/>
      <c r="AE24" s="8"/>
      <c r="AF24" s="8"/>
      <c r="AG24" s="8"/>
      <c r="AH24" s="8"/>
      <c r="AI24" s="8"/>
      <c r="AJ24" s="8"/>
      <c r="AK24" s="4"/>
      <c r="AL24" s="4"/>
      <c r="AM24" s="4"/>
      <c r="AN24" s="4"/>
      <c r="AO24" s="4"/>
      <c r="AP24" s="4"/>
      <c r="AQ24" s="4"/>
      <c r="AR24" s="4"/>
    </row>
    <row r="25" spans="1:44" ht="73.5" thickBot="1" x14ac:dyDescent="1">
      <c r="A25" s="388" t="s">
        <v>26</v>
      </c>
      <c r="B25" s="389" t="s">
        <v>29</v>
      </c>
      <c r="C25" s="424" t="s">
        <v>153</v>
      </c>
      <c r="D25" s="424" t="s">
        <v>179</v>
      </c>
      <c r="E25" s="425" t="s">
        <v>230</v>
      </c>
      <c r="F25" s="37"/>
      <c r="G25" s="37"/>
      <c r="H25" s="40"/>
      <c r="M25" s="42"/>
      <c r="N25" s="42"/>
      <c r="O25" s="42"/>
      <c r="Q25" s="37"/>
      <c r="R25" s="40"/>
      <c r="AB25" s="8"/>
      <c r="AC25" s="8"/>
      <c r="AD25" s="8"/>
      <c r="AE25" s="8"/>
      <c r="AF25" s="8"/>
      <c r="AG25" s="8"/>
      <c r="AH25" s="8"/>
      <c r="AI25" s="8"/>
      <c r="AJ25" s="8"/>
      <c r="AK25" s="4"/>
      <c r="AL25" s="4"/>
      <c r="AM25" s="4"/>
      <c r="AN25" s="4"/>
      <c r="AO25" s="4"/>
      <c r="AP25" s="4"/>
      <c r="AQ25" s="4"/>
      <c r="AR25" s="4"/>
    </row>
    <row r="26" spans="1:44" ht="15.25" thickBot="1" x14ac:dyDescent="1">
      <c r="A26" s="393"/>
      <c r="B26" s="394" t="s">
        <v>56</v>
      </c>
      <c r="C26" s="425" t="s">
        <v>152</v>
      </c>
      <c r="D26" s="396" t="s">
        <v>178</v>
      </c>
      <c r="E26" s="425" t="s">
        <v>229</v>
      </c>
      <c r="F26" s="10"/>
      <c r="G26" s="10"/>
      <c r="H26" s="10"/>
      <c r="M26" s="385"/>
      <c r="N26" s="326"/>
      <c r="O26" s="42"/>
      <c r="Q26" s="10"/>
      <c r="R26" s="10"/>
      <c r="AB26" s="8"/>
      <c r="AC26" s="8"/>
      <c r="AD26" s="8"/>
      <c r="AE26" s="8"/>
      <c r="AF26" s="8"/>
      <c r="AG26" s="8"/>
      <c r="AH26" s="8"/>
      <c r="AI26" s="8"/>
      <c r="AJ26" s="8"/>
      <c r="AK26" s="4"/>
      <c r="AL26" s="4"/>
      <c r="AM26" s="4"/>
      <c r="AN26" s="4"/>
      <c r="AO26" s="4"/>
      <c r="AP26" s="4"/>
      <c r="AQ26" s="4"/>
      <c r="AR26" s="4"/>
    </row>
    <row r="27" spans="1:44" ht="15.25" thickBot="1" x14ac:dyDescent="1">
      <c r="A27" s="426" t="s">
        <v>25</v>
      </c>
      <c r="B27" s="427"/>
      <c r="C27" s="428">
        <f>0.95^11*$B$27</f>
        <v>0</v>
      </c>
      <c r="D27" s="429">
        <f>0.95^12*$B$27</f>
        <v>0</v>
      </c>
      <c r="E27" s="430">
        <f>0.95^13*$B$27</f>
        <v>0</v>
      </c>
      <c r="F27" s="431"/>
      <c r="G27" s="41"/>
      <c r="H27" s="41"/>
      <c r="M27" s="6"/>
      <c r="N27" s="7"/>
      <c r="O27" s="6"/>
      <c r="Q27" s="41"/>
      <c r="R27" s="41"/>
      <c r="AB27" s="8"/>
      <c r="AC27" s="8"/>
      <c r="AD27" s="8"/>
      <c r="AE27" s="8"/>
      <c r="AF27" s="8"/>
      <c r="AG27" s="8"/>
      <c r="AH27" s="8"/>
      <c r="AI27" s="8"/>
      <c r="AJ27" s="8"/>
      <c r="AK27" s="4"/>
      <c r="AL27" s="4"/>
      <c r="AM27" s="4"/>
      <c r="AN27" s="4"/>
      <c r="AO27" s="4"/>
      <c r="AP27" s="4"/>
      <c r="AQ27" s="4"/>
      <c r="AR27" s="4"/>
    </row>
    <row r="28" spans="1:44" ht="14.6" x14ac:dyDescent="0.8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4"/>
      <c r="AL28" s="4"/>
      <c r="AM28" s="4"/>
      <c r="AN28" s="4"/>
      <c r="AO28" s="4"/>
      <c r="AP28" s="4"/>
      <c r="AQ28" s="4"/>
      <c r="AR28" s="4"/>
    </row>
    <row r="29" spans="1:44" ht="14.6" x14ac:dyDescent="0.8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4"/>
      <c r="AL29" s="4"/>
      <c r="AM29" s="4"/>
      <c r="AN29" s="4"/>
      <c r="AO29" s="4"/>
      <c r="AP29" s="4"/>
      <c r="AQ29" s="4"/>
      <c r="AR29" s="4"/>
    </row>
    <row r="30" spans="1:44" ht="14.6" x14ac:dyDescent="0.8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4"/>
      <c r="AL30" s="4"/>
      <c r="AM30" s="4"/>
      <c r="AN30" s="4"/>
      <c r="AO30" s="4"/>
      <c r="AP30" s="4"/>
      <c r="AQ30" s="4"/>
      <c r="AR30" s="4"/>
    </row>
    <row r="31" spans="1:44" ht="14.6" x14ac:dyDescent="0.85">
      <c r="A31" s="1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4"/>
      <c r="AL31" s="4"/>
      <c r="AM31" s="4"/>
      <c r="AN31" s="4"/>
      <c r="AO31" s="4"/>
      <c r="AP31" s="4"/>
      <c r="AQ31" s="4"/>
      <c r="AR31" s="4"/>
    </row>
    <row r="32" spans="1:44" ht="14.6" x14ac:dyDescent="0.85">
      <c r="A32" s="1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4"/>
      <c r="AL32" s="4"/>
      <c r="AM32" s="4"/>
      <c r="AN32" s="4"/>
      <c r="AO32" s="4"/>
      <c r="AP32" s="4"/>
      <c r="AQ32" s="4"/>
      <c r="AR32" s="4"/>
    </row>
    <row r="33" spans="1:44" ht="15.75" customHeight="1" x14ac:dyDescent="0.8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4"/>
      <c r="AL33" s="4"/>
      <c r="AM33" s="4"/>
      <c r="AN33" s="4"/>
      <c r="AO33" s="4"/>
      <c r="AP33" s="4"/>
      <c r="AQ33" s="4"/>
      <c r="AR33" s="4"/>
    </row>
    <row r="34" spans="1:44" ht="15.75" customHeight="1" x14ac:dyDescent="0.8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4"/>
      <c r="AL34" s="4"/>
      <c r="AM34" s="4"/>
      <c r="AN34" s="4"/>
      <c r="AO34" s="4"/>
      <c r="AP34" s="4"/>
      <c r="AQ34" s="4"/>
      <c r="AR34" s="4"/>
    </row>
    <row r="35" spans="1:44" ht="15.75" customHeight="1" x14ac:dyDescent="0.8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4"/>
      <c r="AL35" s="4"/>
      <c r="AM35" s="4"/>
      <c r="AN35" s="4"/>
      <c r="AO35" s="4"/>
      <c r="AP35" s="4"/>
      <c r="AQ35" s="4"/>
      <c r="AR35" s="4"/>
    </row>
    <row r="36" spans="1:44" ht="15.75" customHeight="1" x14ac:dyDescent="0.85">
      <c r="A36" s="34"/>
      <c r="B36" s="34"/>
      <c r="C36" s="34"/>
      <c r="D36" s="34"/>
      <c r="E36" s="34"/>
      <c r="F36" s="34"/>
      <c r="G36" s="3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4"/>
      <c r="AL36" s="4"/>
      <c r="AM36" s="4"/>
      <c r="AN36" s="4"/>
      <c r="AO36" s="4"/>
      <c r="AP36" s="4"/>
      <c r="AQ36" s="4"/>
      <c r="AR36" s="4"/>
    </row>
    <row r="37" spans="1:44" ht="15" customHeight="1" x14ac:dyDescent="0.85">
      <c r="A37" s="8"/>
      <c r="B37" s="432"/>
      <c r="C37" s="432"/>
      <c r="D37" s="432"/>
      <c r="E37" s="433"/>
      <c r="F37" s="432"/>
      <c r="G37" s="432"/>
      <c r="H37" s="34"/>
      <c r="I37" s="34"/>
      <c r="J37" s="34"/>
      <c r="K37" s="34"/>
      <c r="L37" s="34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4"/>
      <c r="AL37" s="4"/>
      <c r="AM37" s="4"/>
      <c r="AN37" s="4"/>
      <c r="AO37" s="4"/>
      <c r="AP37" s="4"/>
      <c r="AQ37" s="4"/>
      <c r="AR37" s="4"/>
    </row>
    <row r="38" spans="1:44" ht="15" customHeight="1" x14ac:dyDescent="0.85">
      <c r="I38" s="34"/>
      <c r="J38" s="34"/>
      <c r="K38" s="34"/>
      <c r="L38" s="34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4"/>
      <c r="AL38" s="4"/>
      <c r="AM38" s="4"/>
      <c r="AN38" s="4"/>
      <c r="AO38" s="4"/>
      <c r="AP38" s="4"/>
      <c r="AQ38" s="4"/>
      <c r="AR38" s="4"/>
    </row>
    <row r="39" spans="1:44" ht="15" customHeight="1" x14ac:dyDescent="0.85">
      <c r="G39" s="34"/>
      <c r="I39" s="34"/>
      <c r="J39" s="34"/>
      <c r="K39" s="34"/>
      <c r="L39" s="34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4"/>
      <c r="AL39" s="4"/>
      <c r="AM39" s="4"/>
      <c r="AN39" s="4"/>
      <c r="AO39" s="4"/>
      <c r="AP39" s="4"/>
      <c r="AQ39" s="4"/>
      <c r="AR39" s="4"/>
    </row>
    <row r="40" spans="1:44" ht="15" customHeight="1" x14ac:dyDescent="0.85">
      <c r="G40" s="34"/>
      <c r="I40" s="34"/>
      <c r="J40" s="34"/>
      <c r="K40" s="34"/>
      <c r="L40" s="34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4"/>
      <c r="AL40" s="4"/>
      <c r="AM40" s="4"/>
      <c r="AN40" s="4"/>
      <c r="AO40" s="4"/>
      <c r="AP40" s="4"/>
      <c r="AQ40" s="4"/>
      <c r="AR40" s="4"/>
    </row>
    <row r="41" spans="1:44" ht="15" customHeight="1" x14ac:dyDescent="0.85">
      <c r="G41" s="34"/>
      <c r="I41" s="34"/>
      <c r="J41" s="34"/>
      <c r="K41" s="34"/>
      <c r="L41" s="34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4"/>
      <c r="AL41" s="4"/>
      <c r="AM41" s="4"/>
      <c r="AN41" s="4"/>
      <c r="AO41" s="4"/>
      <c r="AP41" s="4"/>
      <c r="AQ41" s="4"/>
      <c r="AR41" s="4"/>
    </row>
    <row r="42" spans="1:44" ht="15" customHeight="1" x14ac:dyDescent="0.85">
      <c r="A42" s="4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4"/>
      <c r="AL42" s="4"/>
      <c r="AM42" s="4"/>
      <c r="AN42" s="4"/>
      <c r="AO42" s="4"/>
      <c r="AP42" s="4"/>
      <c r="AQ42" s="4"/>
      <c r="AR42" s="4"/>
    </row>
    <row r="43" spans="1:44" ht="14.6" x14ac:dyDescent="0.8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4"/>
      <c r="AL43" s="4"/>
      <c r="AM43" s="4"/>
      <c r="AN43" s="4"/>
      <c r="AO43" s="4"/>
      <c r="AP43" s="4"/>
      <c r="AQ43" s="4"/>
      <c r="AR43" s="4"/>
    </row>
    <row r="44" spans="1:44" ht="14.6" x14ac:dyDescent="0.85">
      <c r="A44" s="36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4"/>
      <c r="AL44" s="4"/>
      <c r="AM44" s="4"/>
      <c r="AN44" s="4"/>
      <c r="AO44" s="4"/>
      <c r="AP44" s="4"/>
      <c r="AQ44" s="4"/>
      <c r="AR44" s="4"/>
    </row>
    <row r="45" spans="1:44" ht="14.6" x14ac:dyDescent="0.85">
      <c r="A45" s="36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4"/>
      <c r="AL45" s="4"/>
      <c r="AM45" s="4"/>
      <c r="AN45" s="4"/>
      <c r="AO45" s="4"/>
      <c r="AP45" s="4"/>
      <c r="AQ45" s="4"/>
      <c r="AR45" s="4"/>
    </row>
    <row r="46" spans="1:44" ht="14.6" x14ac:dyDescent="0.85">
      <c r="A46" s="36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4"/>
      <c r="AL46" s="4"/>
      <c r="AM46" s="4"/>
      <c r="AN46" s="4"/>
      <c r="AO46" s="4"/>
      <c r="AP46" s="4"/>
      <c r="AQ46" s="4"/>
      <c r="AR46" s="4"/>
    </row>
    <row r="47" spans="1:44" ht="14.6" x14ac:dyDescent="0.85">
      <c r="A47" s="3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44" ht="14.6" x14ac:dyDescent="0.8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12" ht="14.6" x14ac:dyDescent="0.85">
      <c r="A49" s="35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1:12" ht="14.6" x14ac:dyDescent="0.8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spans="1:12" ht="14.6" x14ac:dyDescent="0.85">
      <c r="A51" s="36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ht="14.6" x14ac:dyDescent="0.8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 ht="14.6" x14ac:dyDescent="0.85">
      <c r="A53" s="36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14.6" x14ac:dyDescent="0.85">
      <c r="A54" s="36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1:12" ht="14.6" x14ac:dyDescent="0.85">
      <c r="A55" s="36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 ht="14.6" x14ac:dyDescent="0.8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ht="14.6" x14ac:dyDescent="0.85">
      <c r="A57" s="35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1:12" ht="14.6" x14ac:dyDescent="0.8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1:12" ht="14.6" x14ac:dyDescent="0.85">
      <c r="A59" s="36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1:12" ht="14.6" x14ac:dyDescent="0.8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1:12" ht="14.6" x14ac:dyDescent="0.85">
      <c r="A61" s="36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1:12" ht="14.6" x14ac:dyDescent="0.8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1:12" ht="14.6" x14ac:dyDescent="0.85">
      <c r="A63" s="36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1:12" ht="14.6" x14ac:dyDescent="0.8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12" ht="14.6" x14ac:dyDescent="0.85">
      <c r="A65" s="35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1:12" ht="14.6" x14ac:dyDescent="0.8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 ht="14.6" x14ac:dyDescent="0.85">
      <c r="A67" s="3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1:12" ht="14.6" x14ac:dyDescent="0.8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1:12" ht="14.6" x14ac:dyDescent="0.85">
      <c r="A69" s="36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1:12" ht="14.6" x14ac:dyDescent="0.8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ht="14.6" x14ac:dyDescent="0.85">
      <c r="A71" s="36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 ht="14.6" x14ac:dyDescent="0.85">
      <c r="A72" s="8"/>
      <c r="B72" s="8"/>
      <c r="C72" s="8"/>
      <c r="D72" s="8"/>
      <c r="E72" s="8"/>
      <c r="F72" s="8"/>
      <c r="G72" s="8"/>
    </row>
    <row r="73" spans="1:12" ht="14.6" x14ac:dyDescent="0.85">
      <c r="A73" s="11"/>
      <c r="B73" s="8"/>
      <c r="C73" s="8"/>
      <c r="D73" s="8"/>
      <c r="E73" s="8"/>
      <c r="F73" s="8"/>
      <c r="G73" s="8"/>
    </row>
    <row r="74" spans="1:12" ht="14.6" x14ac:dyDescent="0.85">
      <c r="A74" s="8"/>
      <c r="B74" s="8"/>
      <c r="C74" s="8"/>
      <c r="D74" s="8"/>
      <c r="E74" s="8"/>
      <c r="F74" s="8"/>
      <c r="G74" s="8"/>
    </row>
    <row r="75" spans="1:12" ht="14.6" x14ac:dyDescent="0.85">
      <c r="A75" s="5"/>
      <c r="B75" s="8"/>
      <c r="C75" s="8"/>
      <c r="D75" s="8"/>
      <c r="E75" s="8"/>
      <c r="F75" s="8"/>
      <c r="G75" s="8"/>
    </row>
    <row r="76" spans="1:12" ht="14.6" x14ac:dyDescent="0.85">
      <c r="A76" s="8"/>
      <c r="B76" s="8"/>
      <c r="C76" s="8"/>
      <c r="D76" s="8"/>
      <c r="E76" s="8"/>
      <c r="F76" s="8"/>
      <c r="G76" s="8"/>
    </row>
    <row r="77" spans="1:12" ht="14.6" x14ac:dyDescent="0.85">
      <c r="A77" s="5"/>
      <c r="B77" s="8"/>
      <c r="C77" s="8"/>
      <c r="D77" s="8"/>
      <c r="E77" s="8"/>
      <c r="F77" s="8"/>
      <c r="G77" s="8"/>
    </row>
    <row r="78" spans="1:12" ht="14.6" x14ac:dyDescent="0.85">
      <c r="A78" s="8"/>
      <c r="B78" s="8"/>
      <c r="C78" s="8"/>
      <c r="D78" s="8"/>
      <c r="E78" s="8"/>
      <c r="F78" s="8"/>
      <c r="G78" s="8"/>
    </row>
    <row r="79" spans="1:12" ht="14.6" x14ac:dyDescent="0.85">
      <c r="A79" s="5"/>
      <c r="B79" s="8"/>
      <c r="C79" s="8"/>
      <c r="D79" s="8"/>
      <c r="E79" s="8"/>
      <c r="F79" s="8"/>
      <c r="G79" s="8"/>
    </row>
    <row r="80" spans="1:12" ht="14.6" x14ac:dyDescent="0.85">
      <c r="A80" s="8"/>
      <c r="B80" s="8"/>
      <c r="C80" s="8"/>
      <c r="D80" s="8"/>
      <c r="E80" s="8"/>
      <c r="F80" s="8"/>
      <c r="G80" s="8"/>
    </row>
    <row r="81" spans="1:7" ht="14.6" x14ac:dyDescent="0.85">
      <c r="A81" s="11"/>
      <c r="B81" s="8"/>
      <c r="C81" s="8"/>
      <c r="D81" s="8"/>
      <c r="E81" s="8"/>
      <c r="F81" s="8"/>
      <c r="G81" s="8"/>
    </row>
    <row r="82" spans="1:7" ht="14.6" x14ac:dyDescent="0.85">
      <c r="A82" s="8"/>
      <c r="B82" s="8"/>
      <c r="C82" s="8"/>
      <c r="D82" s="8"/>
      <c r="E82" s="8"/>
      <c r="F82" s="8"/>
      <c r="G82" s="8"/>
    </row>
    <row r="83" spans="1:7" ht="14.6" x14ac:dyDescent="0.85">
      <c r="A83" s="5"/>
      <c r="B83" s="8"/>
      <c r="C83" s="8"/>
      <c r="D83" s="8"/>
      <c r="E83" s="8"/>
      <c r="F83" s="8"/>
      <c r="G83" s="8"/>
    </row>
    <row r="84" spans="1:7" ht="14.6" x14ac:dyDescent="0.85">
      <c r="A84" s="8"/>
      <c r="B84" s="8"/>
      <c r="C84" s="8"/>
      <c r="D84" s="8"/>
      <c r="E84" s="8"/>
      <c r="F84" s="8"/>
      <c r="G84" s="8"/>
    </row>
    <row r="85" spans="1:7" ht="14.6" x14ac:dyDescent="0.85">
      <c r="A85" s="8"/>
      <c r="B85" s="8"/>
      <c r="C85" s="8"/>
      <c r="D85" s="8"/>
      <c r="E85" s="8"/>
      <c r="F85" s="8"/>
      <c r="G85" s="8"/>
    </row>
    <row r="86" spans="1:7" ht="14.6" x14ac:dyDescent="0.85">
      <c r="A86" s="8"/>
      <c r="B86" s="8"/>
      <c r="C86" s="8"/>
      <c r="D86" s="8"/>
      <c r="E86" s="8"/>
      <c r="F86" s="8"/>
      <c r="G86" s="8"/>
    </row>
    <row r="87" spans="1:7" ht="14.6" x14ac:dyDescent="0.85">
      <c r="A87" s="8"/>
      <c r="B87" s="8"/>
      <c r="C87" s="8"/>
      <c r="D87" s="8"/>
      <c r="E87" s="8"/>
      <c r="F87" s="8"/>
      <c r="G87" s="8"/>
    </row>
    <row r="88" spans="1:7" ht="14.6" x14ac:dyDescent="0.85">
      <c r="A88" s="8"/>
      <c r="B88" s="8"/>
      <c r="C88" s="8"/>
      <c r="D88" s="8"/>
      <c r="E88" s="8"/>
      <c r="F88" s="8"/>
      <c r="G88" s="8"/>
    </row>
    <row r="89" spans="1:7" ht="14.6" x14ac:dyDescent="0.85">
      <c r="A89" s="8"/>
      <c r="B89" s="8"/>
      <c r="C89" s="8"/>
      <c r="D89" s="8"/>
      <c r="E89" s="8"/>
      <c r="F89" s="8"/>
      <c r="G89" s="8"/>
    </row>
    <row r="90" spans="1:7" ht="14.6" x14ac:dyDescent="0.85">
      <c r="A90" s="8"/>
      <c r="B90" s="8"/>
      <c r="C90" s="8"/>
      <c r="D90" s="8"/>
      <c r="E90" s="8"/>
      <c r="F90" s="8"/>
      <c r="G90" s="8"/>
    </row>
    <row r="91" spans="1:7" ht="14.6" x14ac:dyDescent="0.85">
      <c r="A91" s="8"/>
      <c r="B91" s="8"/>
      <c r="C91" s="8"/>
      <c r="D91" s="8"/>
      <c r="E91" s="8"/>
      <c r="F91" s="8"/>
      <c r="G91" s="8"/>
    </row>
    <row r="92" spans="1:7" ht="14.6" x14ac:dyDescent="0.85">
      <c r="A92" s="8"/>
      <c r="B92" s="8"/>
      <c r="C92" s="8"/>
      <c r="D92" s="8"/>
      <c r="E92" s="8"/>
      <c r="F92" s="8"/>
      <c r="G92" s="8"/>
    </row>
    <row r="93" spans="1:7" ht="14.6" x14ac:dyDescent="0.85">
      <c r="A93" s="8"/>
      <c r="B93" s="8"/>
      <c r="C93" s="8"/>
      <c r="D93" s="8"/>
      <c r="E93" s="8"/>
      <c r="F93" s="8"/>
      <c r="G93" s="8"/>
    </row>
    <row r="94" spans="1:7" ht="14.6" x14ac:dyDescent="0.85">
      <c r="A94" s="8"/>
      <c r="B94" s="8"/>
      <c r="C94" s="8"/>
      <c r="D94" s="8"/>
      <c r="E94" s="8"/>
      <c r="F94" s="8"/>
      <c r="G94" s="8"/>
    </row>
    <row r="95" spans="1:7" ht="14.6" x14ac:dyDescent="0.85">
      <c r="A95" s="8"/>
      <c r="B95" s="8"/>
      <c r="C95" s="8"/>
      <c r="D95" s="8"/>
      <c r="E95" s="8"/>
      <c r="F95" s="8"/>
      <c r="G95" s="8"/>
    </row>
    <row r="96" spans="1:7" ht="14.6" x14ac:dyDescent="0.85">
      <c r="A96" s="8"/>
      <c r="B96" s="8"/>
      <c r="C96" s="8"/>
      <c r="D96" s="8"/>
      <c r="E96" s="8"/>
      <c r="F96" s="8"/>
      <c r="G96" s="8"/>
    </row>
    <row r="97" spans="1:7" ht="14.6" x14ac:dyDescent="0.85">
      <c r="A97" s="8"/>
      <c r="B97" s="8"/>
      <c r="C97" s="8"/>
      <c r="D97" s="8"/>
      <c r="E97" s="8"/>
      <c r="F97" s="8"/>
      <c r="G97" s="8"/>
    </row>
    <row r="98" spans="1:7" ht="14.6" x14ac:dyDescent="0.85">
      <c r="A98" s="8"/>
      <c r="B98" s="8"/>
      <c r="C98" s="8"/>
      <c r="D98" s="8"/>
      <c r="E98" s="8"/>
      <c r="F98" s="8"/>
      <c r="G98" s="8"/>
    </row>
    <row r="99" spans="1:7" ht="14.6" x14ac:dyDescent="0.85">
      <c r="A99" s="8"/>
      <c r="B99" s="8"/>
      <c r="C99" s="8"/>
      <c r="D99" s="8"/>
      <c r="E99" s="8"/>
      <c r="F99" s="8"/>
      <c r="G99" s="8"/>
    </row>
    <row r="100" spans="1:7" ht="14.6" x14ac:dyDescent="0.85">
      <c r="A100" s="8"/>
      <c r="B100" s="8"/>
      <c r="C100" s="8"/>
      <c r="D100" s="8"/>
      <c r="E100" s="8"/>
      <c r="F100" s="8"/>
      <c r="G100" s="8"/>
    </row>
  </sheetData>
  <printOptions headings="1"/>
  <pageMargins left="0.75" right="0.75" top="1" bottom="1" header="0.5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2024 Eligible Recovery Summary </vt:lpstr>
      <vt:lpstr>2024 RoR ILEC Interstate Rates</vt:lpstr>
      <vt:lpstr>2024 RoR ILEC Intrastate Rates</vt:lpstr>
      <vt:lpstr>2024 RoR ILEC Rec. Comp. Rates</vt:lpstr>
      <vt:lpstr>'2024 Eligible Recovery Summary '!Print_Area</vt:lpstr>
      <vt:lpstr>'2024 RoR ILEC Interstate Rates'!Print_Area</vt:lpstr>
      <vt:lpstr>'2024 RoR ILEC Intrastate Rates'!Print_Area</vt:lpstr>
      <vt:lpstr>'2024 RoR ILEC Rec. Comp.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Richard Kwiatkowski</cp:lastModifiedBy>
  <cp:lastPrinted>2012-04-17T19:49:06Z</cp:lastPrinted>
  <dcterms:created xsi:type="dcterms:W3CDTF">2011-12-02T15:46:20Z</dcterms:created>
  <dcterms:modified xsi:type="dcterms:W3CDTF">2024-03-06T21:40:55Z</dcterms:modified>
</cp:coreProperties>
</file>