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F:\Reports\Monitoring\mr24\2024 Publication Tables\"/>
    </mc:Choice>
  </mc:AlternateContent>
  <xr:revisionPtr revIDLastSave="0" documentId="13_ncr:1_{42B8E096-A133-4476-B314-A12AE6FCD46B}" xr6:coauthVersionLast="47" xr6:coauthVersionMax="47" xr10:uidLastSave="{00000000-0000-0000-0000-000000000000}"/>
  <bookViews>
    <workbookView xWindow="28680" yWindow="-120" windowWidth="29040" windowHeight="15840" tabRatio="959" xr2:uid="{00000000-000D-0000-FFFF-FFFF00000000}"/>
  </bookViews>
  <sheets>
    <sheet name="1.1" sheetId="17" r:id="rId1"/>
    <sheet name="1.1 F" sheetId="18" r:id="rId2"/>
    <sheet name="1.2" sheetId="19" r:id="rId3"/>
    <sheet name="1.2 F" sheetId="20" r:id="rId4"/>
    <sheet name="1.3" sheetId="21" r:id="rId5"/>
    <sheet name="1.3 F" sheetId="32" r:id="rId6"/>
    <sheet name="1.4" sheetId="22" r:id="rId7"/>
    <sheet name="1.4 F" sheetId="33" r:id="rId8"/>
    <sheet name="1.5" sheetId="23" r:id="rId9"/>
    <sheet name="1.5 F" sheetId="34" r:id="rId10"/>
    <sheet name="1.6" sheetId="42" r:id="rId11"/>
    <sheet name="1.7" sheetId="24" r:id="rId12"/>
    <sheet name="1.8" sheetId="50" r:id="rId13"/>
    <sheet name="1.9" sheetId="51" r:id="rId14"/>
    <sheet name="1.10" sheetId="52" r:id="rId15"/>
    <sheet name="1.11" sheetId="43" r:id="rId16"/>
    <sheet name="1.12" sheetId="44" r:id="rId17"/>
    <sheet name="1.13" sheetId="46" r:id="rId18"/>
  </sheets>
  <externalReferences>
    <externalReference r:id="rId19"/>
    <externalReference r:id="rId20"/>
  </externalReferences>
  <definedNames>
    <definedName name="\H" localSheetId="14">#REF!</definedName>
    <definedName name="\H" localSheetId="15">#REF!</definedName>
    <definedName name="\H" localSheetId="17">#REF!</definedName>
    <definedName name="\H" localSheetId="6">#REF!</definedName>
    <definedName name="\H" localSheetId="10">#REF!</definedName>
    <definedName name="\H" localSheetId="11">#REF!</definedName>
    <definedName name="\H" localSheetId="12">#REF!</definedName>
    <definedName name="\H" localSheetId="13">#REF!</definedName>
    <definedName name="\H">#REF!</definedName>
    <definedName name="\I" localSheetId="14">#REF!</definedName>
    <definedName name="\I" localSheetId="17">#REF!</definedName>
    <definedName name="\I" localSheetId="6">#REF!</definedName>
    <definedName name="\I" localSheetId="10">#REF!</definedName>
    <definedName name="\I" localSheetId="11">#REF!</definedName>
    <definedName name="\I">#REF!</definedName>
    <definedName name="\P" localSheetId="14">#REF!</definedName>
    <definedName name="\P" localSheetId="17">#REF!</definedName>
    <definedName name="\P" localSheetId="6">#REF!</definedName>
    <definedName name="\P" localSheetId="10">#REF!</definedName>
    <definedName name="\P" localSheetId="11">#REF!</definedName>
    <definedName name="\P" localSheetId="12">#REF!</definedName>
    <definedName name="\P" localSheetId="13">#REF!</definedName>
    <definedName name="\P">#REF!</definedName>
    <definedName name="\SUICIDE" localSheetId="0">#REF!</definedName>
    <definedName name="\SUICIDE" localSheetId="1">#REF!</definedName>
    <definedName name="\SUICIDE" localSheetId="17">#REF!</definedName>
    <definedName name="\SUICIDE" localSheetId="2">#REF!</definedName>
    <definedName name="\SUICIDE" localSheetId="3">#REF!</definedName>
    <definedName name="\SUICIDE" localSheetId="6">#REF!</definedName>
    <definedName name="\SUICIDE" localSheetId="8">#REF!</definedName>
    <definedName name="\SUICIDE" localSheetId="10">#REF!</definedName>
    <definedName name="\SUICIDE" localSheetId="11">#REF!</definedName>
    <definedName name="\SUICIDE" localSheetId="13">#REF!</definedName>
    <definedName name="\SUICIDE">#REF!</definedName>
    <definedName name="_____xlnm.Print_Area" localSheetId="13">'1.9'!$B$2:$K$67</definedName>
    <definedName name="____xlnm.Print_Area" localSheetId="14">'1.10'!$B$1:$G$28</definedName>
    <definedName name="___SAC5">#N/A</definedName>
    <definedName name="___xlnm.Print_Area" localSheetId="10">'1.6'!$B$1:$D$66</definedName>
    <definedName name="__123Graph_A" localSheetId="0" hidden="1">#REF!</definedName>
    <definedName name="__123Graph_A" localSheetId="1" hidden="1">#REF!</definedName>
    <definedName name="__123Graph_A" localSheetId="14" hidden="1">#REF!</definedName>
    <definedName name="__123Graph_A" localSheetId="15" hidden="1">#REF!</definedName>
    <definedName name="__123Graph_A" localSheetId="17" hidden="1">#REF!</definedName>
    <definedName name="__123Graph_A" localSheetId="2" hidden="1">#REF!</definedName>
    <definedName name="__123Graph_A" localSheetId="3" hidden="1">#REF!</definedName>
    <definedName name="__123Graph_A" localSheetId="6" hidden="1">#REF!</definedName>
    <definedName name="__123Graph_A" localSheetId="8" hidden="1">#REF!</definedName>
    <definedName name="__123Graph_A" localSheetId="10" hidden="1">#REF!</definedName>
    <definedName name="__123Graph_A" localSheetId="11" hidden="1">#REF!</definedName>
    <definedName name="__123Graph_A" localSheetId="12" hidden="1">#REF!</definedName>
    <definedName name="__123Graph_A" localSheetId="13" hidden="1">#REF!</definedName>
    <definedName name="__123Graph_A" hidden="1">#REF!</definedName>
    <definedName name="__SAC5" localSheetId="13">#N/A</definedName>
    <definedName name="__xlnm.Print_Area" localSheetId="17">'1.13'!$A$1:$H$21</definedName>
    <definedName name="_1_13" hidden="1">#REF!</definedName>
    <definedName name="_EDIT_PASTE_SPE" localSheetId="0">#REF!</definedName>
    <definedName name="_EDIT_PASTE_SPE" localSheetId="1">#REF!</definedName>
    <definedName name="_EDIT_PASTE_SPE" localSheetId="14">#REF!</definedName>
    <definedName name="_EDIT_PASTE_SPE" localSheetId="17">#REF!</definedName>
    <definedName name="_EDIT_PASTE_SPE" localSheetId="2">#REF!</definedName>
    <definedName name="_EDIT_PASTE_SPE" localSheetId="3">#REF!</definedName>
    <definedName name="_EDIT_PASTE_SPE" localSheetId="6">#REF!</definedName>
    <definedName name="_EDIT_PASTE_SPE" localSheetId="8">#REF!</definedName>
    <definedName name="_EDIT_PASTE_SPE" localSheetId="10">#REF!</definedName>
    <definedName name="_EDIT_PASTE_SPE" localSheetId="11">#REF!</definedName>
    <definedName name="_EDIT_PASTE_SPE" localSheetId="12">#REF!</definedName>
    <definedName name="_EDIT_PASTE_SPE" localSheetId="13">#REF!</definedName>
    <definedName name="_EDIT_PASTE_SPE">#REF!</definedName>
    <definedName name="_Fill" localSheetId="14" hidden="1">#REF!</definedName>
    <definedName name="_Fill" localSheetId="17" hidden="1">#REF!</definedName>
    <definedName name="_Fill" localSheetId="10" hidden="1">#REF!</definedName>
    <definedName name="_Fill" localSheetId="13" hidden="1">#REF!</definedName>
    <definedName name="_Fill" hidden="1">#REF!</definedName>
    <definedName name="_ftn1" localSheetId="10">'1.6'!$B$67</definedName>
    <definedName name="_ftnref1" localSheetId="10">#N/A</definedName>
    <definedName name="_GO" localSheetId="0">#REF!</definedName>
    <definedName name="_GO" localSheetId="1">#REF!</definedName>
    <definedName name="_GO" localSheetId="14">#REF!</definedName>
    <definedName name="_GO" localSheetId="15">#REF!</definedName>
    <definedName name="_GO" localSheetId="17">#REF!</definedName>
    <definedName name="_GO" localSheetId="2">#REF!</definedName>
    <definedName name="_GO" localSheetId="3">#REF!</definedName>
    <definedName name="_GO" localSheetId="6">#REF!</definedName>
    <definedName name="_GO" localSheetId="8">#REF!</definedName>
    <definedName name="_GO" localSheetId="10">#REF!</definedName>
    <definedName name="_GO" localSheetId="11">#REF!</definedName>
    <definedName name="_GO" localSheetId="12">#REF!</definedName>
    <definedName name="_GO" localSheetId="13">#REF!</definedName>
    <definedName name="_GO">#REF!</definedName>
    <definedName name="_Key1" localSheetId="14" hidden="1">#REF!</definedName>
    <definedName name="_Key1" localSheetId="10" hidden="1">#REF!</definedName>
    <definedName name="_Key1" hidden="1">#REF!</definedName>
    <definedName name="_Order1" hidden="1">255</definedName>
    <definedName name="_Order2" hidden="1">255</definedName>
    <definedName name="_PRINT" localSheetId="0">#REF!</definedName>
    <definedName name="_PRINT" localSheetId="1">#REF!</definedName>
    <definedName name="_PRINT" localSheetId="14">#REF!</definedName>
    <definedName name="_PRINT" localSheetId="15">#REF!</definedName>
    <definedName name="_PRINT" localSheetId="17">#REF!</definedName>
    <definedName name="_PRINT" localSheetId="2">#REF!</definedName>
    <definedName name="_PRINT" localSheetId="3">#REF!</definedName>
    <definedName name="_PRINT" localSheetId="6">#REF!</definedName>
    <definedName name="_PRINT" localSheetId="8">#REF!</definedName>
    <definedName name="_PRINT" localSheetId="10">#REF!</definedName>
    <definedName name="_PRINT" localSheetId="11">#REF!</definedName>
    <definedName name="_PRINT" localSheetId="12">#REF!</definedName>
    <definedName name="_PRINT" localSheetId="13">#REF!</definedName>
    <definedName name="_PRINT">#REF!</definedName>
    <definedName name="_SAC5" localSheetId="0">#REF!</definedName>
    <definedName name="_SAC5" localSheetId="1">#REF!</definedName>
    <definedName name="_SAC5" localSheetId="14">#REF!</definedName>
    <definedName name="_SAC5" localSheetId="15">#REF!</definedName>
    <definedName name="_SAC5" localSheetId="17">#REF!</definedName>
    <definedName name="_SAC5" localSheetId="2">#REF!</definedName>
    <definedName name="_SAC5" localSheetId="3">#REF!</definedName>
    <definedName name="_SAC5" localSheetId="6">#REF!</definedName>
    <definedName name="_SAC5" localSheetId="8">#REF!</definedName>
    <definedName name="_SAC5" localSheetId="10">#N/A</definedName>
    <definedName name="_SAC5" localSheetId="11">#REF!</definedName>
    <definedName name="_SAC5" localSheetId="13">#REF!</definedName>
    <definedName name="_SAC5">#REF!</definedName>
    <definedName name="_Sort" localSheetId="0" hidden="1">#REF!</definedName>
    <definedName name="_Sort" localSheetId="1" hidden="1">#REF!</definedName>
    <definedName name="_Sort" localSheetId="14" hidden="1">#REF!</definedName>
    <definedName name="_Sort" localSheetId="15" hidden="1">#REF!</definedName>
    <definedName name="_Sort" localSheetId="17" hidden="1">#REF!</definedName>
    <definedName name="_Sort" localSheetId="2" hidden="1">#REF!</definedName>
    <definedName name="_Sort" localSheetId="3" hidden="1">#REF!</definedName>
    <definedName name="_Sort" localSheetId="6" hidden="1">#REF!</definedName>
    <definedName name="_Sort" localSheetId="8" hidden="1">#REF!</definedName>
    <definedName name="_Sort" localSheetId="10" hidden="1">#REF!</definedName>
    <definedName name="_Sort" localSheetId="11" hidden="1">#REF!</definedName>
    <definedName name="_Sort" localSheetId="12" hidden="1">#REF!</definedName>
    <definedName name="_Sort" localSheetId="13" hidden="1">#REF!</definedName>
    <definedName name="_Sort" hidden="1">#REF!</definedName>
    <definedName name="_Y2006" localSheetId="0">#REF!</definedName>
    <definedName name="_Y2006" localSheetId="1">#REF!</definedName>
    <definedName name="_Y2006" localSheetId="14">#N/A</definedName>
    <definedName name="_Y2006" localSheetId="17">#REF!</definedName>
    <definedName name="_Y2006" localSheetId="2">#REF!</definedName>
    <definedName name="_Y2006" localSheetId="3">#REF!</definedName>
    <definedName name="_Y2006" localSheetId="6">#REF!</definedName>
    <definedName name="_Y2006" localSheetId="8">#REF!</definedName>
    <definedName name="_Y2006" localSheetId="10">#REF!</definedName>
    <definedName name="_Y2006" localSheetId="11">#REF!</definedName>
    <definedName name="_Y2006" localSheetId="12">#REF!</definedName>
    <definedName name="_Y2006" localSheetId="13">#REF!</definedName>
    <definedName name="_Y2006">#REF!</definedName>
    <definedName name="ALLHOLDINGS" localSheetId="14">#REF!</definedName>
    <definedName name="ALLHOLDINGS" localSheetId="17">#REF!</definedName>
    <definedName name="ALLHOLDINGS" localSheetId="10">#N/A</definedName>
    <definedName name="ALLHOLDINGS" localSheetId="13">#N/A</definedName>
    <definedName name="ALLHOLDINGS">#REF!</definedName>
    <definedName name="EXTRACT_TAB2" localSheetId="0">#REF!</definedName>
    <definedName name="EXTRACT_TAB2" localSheetId="1">#REF!</definedName>
    <definedName name="EXTRACT_TAB2" localSheetId="14">#REF!</definedName>
    <definedName name="EXTRACT_TAB2" localSheetId="15">#REF!</definedName>
    <definedName name="EXTRACT_TAB2" localSheetId="17">#REF!</definedName>
    <definedName name="EXTRACT_TAB2" localSheetId="2">#REF!</definedName>
    <definedName name="EXTRACT_TAB2" localSheetId="3">#REF!</definedName>
    <definedName name="EXTRACT_TAB2" localSheetId="6">#REF!</definedName>
    <definedName name="EXTRACT_TAB2" localSheetId="8">#REF!</definedName>
    <definedName name="EXTRACT_TAB2" localSheetId="10">#REF!</definedName>
    <definedName name="EXTRACT_TAB2" localSheetId="11">#REF!</definedName>
    <definedName name="EXTRACT_TAB2" localSheetId="12">#REF!</definedName>
    <definedName name="EXTRACT_TAB2">#REF!</definedName>
    <definedName name="FRACTION" localSheetId="0">#REF!</definedName>
    <definedName name="FRACTION" localSheetId="1">#REF!</definedName>
    <definedName name="FRACTION" localSheetId="14">#REF!</definedName>
    <definedName name="FRACTION" localSheetId="17">#REF!</definedName>
    <definedName name="FRACTION" localSheetId="2">#REF!</definedName>
    <definedName name="FRACTION" localSheetId="3">#REF!</definedName>
    <definedName name="FRACTION" localSheetId="6">#REF!</definedName>
    <definedName name="FRACTION" localSheetId="8">#REF!</definedName>
    <definedName name="FRACTION" localSheetId="10">#REF!</definedName>
    <definedName name="FRACTION" localSheetId="11">#REF!</definedName>
    <definedName name="FRACTION" localSheetId="13">#REF!</definedName>
    <definedName name="FRACTION">#REF!</definedName>
    <definedName name="FROM_GROOVED" localSheetId="17">#REF!</definedName>
    <definedName name="FROM_GROOVED" localSheetId="10">#REF!</definedName>
    <definedName name="FROM_GROOVED">#REF!</definedName>
    <definedName name="GROOVED" localSheetId="10">#REF!</definedName>
    <definedName name="GROOVED">#REF!</definedName>
    <definedName name="MOVED" localSheetId="10">#REF!</definedName>
    <definedName name="MOVED">#REF!</definedName>
    <definedName name="PCSS" localSheetId="0">#REF!</definedName>
    <definedName name="PCSS" localSheetId="1">#REF!</definedName>
    <definedName name="PCSS" localSheetId="17">#REF!</definedName>
    <definedName name="PCSS" localSheetId="2">#REF!</definedName>
    <definedName name="PCSS" localSheetId="3">#REF!</definedName>
    <definedName name="PCSS" localSheetId="6">#REF!</definedName>
    <definedName name="PCSS" localSheetId="8">#REF!</definedName>
    <definedName name="PCSS" localSheetId="10">#REF!</definedName>
    <definedName name="PCSS" localSheetId="11">#REF!</definedName>
    <definedName name="PCSS" localSheetId="13">#REF!</definedName>
    <definedName name="PCSS">#REF!</definedName>
    <definedName name="_xlnm.Print_Area" localSheetId="0">'1.1'!$A$1:$L$26</definedName>
    <definedName name="_xlnm.Print_Area" localSheetId="1">'1.1 F'!$A$1:$N$2</definedName>
    <definedName name="_xlnm.Print_Area" localSheetId="14">'1.10'!$B$1:$G$28</definedName>
    <definedName name="_xlnm.Print_Area" localSheetId="15">'1.11'!$B$1:$G$51</definedName>
    <definedName name="_xlnm.Print_Area" localSheetId="17">'1.13'!$A$1:$H$31</definedName>
    <definedName name="_xlnm.Print_Area" localSheetId="2">'1.2'!$A$1:$K$30</definedName>
    <definedName name="_xlnm.Print_Area" localSheetId="3">'1.2 F'!$A$1:$N$1</definedName>
    <definedName name="_xlnm.Print_Area" localSheetId="4">'1.3'!$B$1:$F$27</definedName>
    <definedName name="_xlnm.Print_Area" localSheetId="6">'1.4'!$B$1:$G$27</definedName>
    <definedName name="_xlnm.Print_Area" localSheetId="8">'1.5'!$B$1:$L$17</definedName>
    <definedName name="_xlnm.Print_Area" localSheetId="10">'1.6'!$B$1:$D$68</definedName>
    <definedName name="_xlnm.Print_Area" localSheetId="11">'1.7'!$B$1:$F$19</definedName>
    <definedName name="_xlnm.Print_Area" localSheetId="12">'1.8'!$A$1:$G$66</definedName>
    <definedName name="_xlnm.Print_Area" localSheetId="13">'1.9'!$B$1:$K$67</definedName>
    <definedName name="Q_rollups" localSheetId="14">#REF!</definedName>
    <definedName name="Q_rollups" localSheetId="15">#REF!</definedName>
    <definedName name="Q_rollups" localSheetId="17">#REF!</definedName>
    <definedName name="Q_rollups" localSheetId="6">#REF!</definedName>
    <definedName name="Q_rollups" localSheetId="10">#REF!</definedName>
    <definedName name="Q_rollups" localSheetId="11">#REF!</definedName>
    <definedName name="Q_rollups" localSheetId="12">#REF!</definedName>
    <definedName name="Q_rollups" localSheetId="13">#REF!</definedName>
    <definedName name="Q_rollups">#REF!</definedName>
    <definedName name="REVTABLE2" localSheetId="14">#REF!</definedName>
    <definedName name="REVTABLE2" localSheetId="17">#REF!</definedName>
    <definedName name="REVTABLE2" localSheetId="6">#REF!</definedName>
    <definedName name="REVTABLE2" localSheetId="10">#REF!</definedName>
    <definedName name="REVTABLE2" localSheetId="11">#REF!</definedName>
    <definedName name="REVTABLE2" localSheetId="12">#REF!</definedName>
    <definedName name="REVTABLE2" localSheetId="13">#REF!</definedName>
    <definedName name="REVTABLE2">#REF!</definedName>
    <definedName name="REVTABLE3" localSheetId="14">#REF!</definedName>
    <definedName name="REVTABLE3" localSheetId="17">#REF!</definedName>
    <definedName name="REVTABLE3" localSheetId="6">#REF!</definedName>
    <definedName name="REVTABLE3" localSheetId="10">#REF!</definedName>
    <definedName name="REVTABLE3" localSheetId="11">#REF!</definedName>
    <definedName name="REVTABLE3" localSheetId="12">#REF!</definedName>
    <definedName name="REVTABLE3" localSheetId="13">#REF!</definedName>
    <definedName name="REVTABLE3">#REF!</definedName>
    <definedName name="REVTABLE4" localSheetId="0">#REF!</definedName>
    <definedName name="REVTABLE4" localSheetId="1">#REF!</definedName>
    <definedName name="REVTABLE4" localSheetId="17">#REF!</definedName>
    <definedName name="REVTABLE4" localSheetId="2">#REF!</definedName>
    <definedName name="REVTABLE4" localSheetId="3">#REF!</definedName>
    <definedName name="REVTABLE4" localSheetId="6">#REF!</definedName>
    <definedName name="REVTABLE4" localSheetId="8">#REF!</definedName>
    <definedName name="REVTABLE4" localSheetId="10">#REF!</definedName>
    <definedName name="REVTABLE4" localSheetId="11">#REF!</definedName>
    <definedName name="REVTABLE4" localSheetId="13">#REF!</definedName>
    <definedName name="REVTABLE4">#REF!</definedName>
    <definedName name="REVTABLE5" localSheetId="0">#REF!</definedName>
    <definedName name="REVTABLE5" localSheetId="1">#REF!</definedName>
    <definedName name="REVTABLE5" localSheetId="17">#REF!</definedName>
    <definedName name="REVTABLE5" localSheetId="2">#REF!</definedName>
    <definedName name="REVTABLE5" localSheetId="3">#REF!</definedName>
    <definedName name="REVTABLE5" localSheetId="6">#REF!</definedName>
    <definedName name="REVTABLE5" localSheetId="8">#REF!</definedName>
    <definedName name="REVTABLE5" localSheetId="10">#REF!</definedName>
    <definedName name="REVTABLE5" localSheetId="11">#REF!</definedName>
    <definedName name="REVTABLE5" localSheetId="13">#REF!</definedName>
    <definedName name="REVTABLE5">#REF!</definedName>
    <definedName name="SACDATA2007C" localSheetId="14">#REF!</definedName>
    <definedName name="SACDATA2007C" localSheetId="17">#REF!</definedName>
    <definedName name="SACDATA2007C" localSheetId="10">#N/A</definedName>
    <definedName name="SACDATA2007C" localSheetId="13">#N/A</definedName>
    <definedName name="SACDATA2007C">#REF!</definedName>
    <definedName name="SAS_output" localSheetId="0">#REF!</definedName>
    <definedName name="SAS_output" localSheetId="1">#REF!</definedName>
    <definedName name="SAS_output" localSheetId="14">#REF!</definedName>
    <definedName name="SAS_output" localSheetId="15">#REF!</definedName>
    <definedName name="SAS_output" localSheetId="17">#REF!</definedName>
    <definedName name="SAS_output" localSheetId="2">#REF!</definedName>
    <definedName name="SAS_output" localSheetId="3">#REF!</definedName>
    <definedName name="SAS_output" localSheetId="6">#REF!</definedName>
    <definedName name="SAS_output" localSheetId="8">#REF!</definedName>
    <definedName name="SAS_output" localSheetId="10">#REF!</definedName>
    <definedName name="SAS_output" localSheetId="11">#REF!</definedName>
    <definedName name="SAS_output" localSheetId="12">#REF!</definedName>
    <definedName name="SAS_output" localSheetId="13">#REF!</definedName>
    <definedName name="SAS_output">#REF!</definedName>
    <definedName name="SEQUENCE" localSheetId="0">#REF!</definedName>
    <definedName name="SEQUENCE" localSheetId="1">#REF!</definedName>
    <definedName name="SEQUENCE" localSheetId="14">#REF!</definedName>
    <definedName name="SEQUENCE" localSheetId="17">#REF!</definedName>
    <definedName name="SEQUENCE" localSheetId="2">#REF!</definedName>
    <definedName name="SEQUENCE" localSheetId="3">#REF!</definedName>
    <definedName name="SEQUENCE" localSheetId="6">#REF!</definedName>
    <definedName name="SEQUENCE" localSheetId="8">#REF!</definedName>
    <definedName name="SEQUENCE" localSheetId="10">#REF!</definedName>
    <definedName name="SEQUENCE" localSheetId="11">#REF!</definedName>
    <definedName name="SEQUENCE" localSheetId="13">#REF!</definedName>
    <definedName name="SEQUENCE">#REF!</definedName>
    <definedName name="TABLE_2___PAGE_" localSheetId="0">#REF!</definedName>
    <definedName name="TABLE_2___PAGE_" localSheetId="1">#REF!</definedName>
    <definedName name="TABLE_2___PAGE_" localSheetId="17">#REF!</definedName>
    <definedName name="TABLE_2___PAGE_" localSheetId="2">#REF!</definedName>
    <definedName name="TABLE_2___PAGE_" localSheetId="3">#REF!</definedName>
    <definedName name="TABLE_2___PAGE_" localSheetId="6">#REF!</definedName>
    <definedName name="TABLE_2___PAGE_" localSheetId="8">#REF!</definedName>
    <definedName name="TABLE_2___PAGE_" localSheetId="10">#REF!</definedName>
    <definedName name="TABLE_2___PAGE_" localSheetId="11">#REF!</definedName>
    <definedName name="TABLE_2___PAGE_" localSheetId="13">#REF!</definedName>
    <definedName name="TABLE_2___PAGE_">#REF!</definedName>
    <definedName name="TABLE_GROUP" localSheetId="0">#REF!</definedName>
    <definedName name="TABLE_GROUP" localSheetId="1">#REF!</definedName>
    <definedName name="TABLE_GROUP" localSheetId="17">#REF!</definedName>
    <definedName name="TABLE_GROUP" localSheetId="2">#REF!</definedName>
    <definedName name="TABLE_GROUP" localSheetId="3">#REF!</definedName>
    <definedName name="TABLE_GROUP" localSheetId="6">#REF!</definedName>
    <definedName name="TABLE_GROUP" localSheetId="8">#REF!</definedName>
    <definedName name="TABLE_GROUP" localSheetId="10">#REF!</definedName>
    <definedName name="TABLE_GROUP" localSheetId="11">#REF!</definedName>
    <definedName name="TABLE_GROUP" localSheetId="13">#REF!</definedName>
    <definedName name="TABLE_GROUP">#REF!</definedName>
    <definedName name="TABLE_NUM" localSheetId="0">#REF!</definedName>
    <definedName name="TABLE_NUM" localSheetId="1">#REF!</definedName>
    <definedName name="TABLE_NUM" localSheetId="17">#REF!</definedName>
    <definedName name="TABLE_NUM" localSheetId="2">#REF!</definedName>
    <definedName name="TABLE_NUM" localSheetId="3">#REF!</definedName>
    <definedName name="TABLE_NUM" localSheetId="6">#REF!</definedName>
    <definedName name="TABLE_NUM" localSheetId="8">#REF!</definedName>
    <definedName name="TABLE_NUM" localSheetId="10">#REF!</definedName>
    <definedName name="TABLE_NUM" localSheetId="11">#REF!</definedName>
    <definedName name="TABLE_NUM" localSheetId="13">#REF!</definedName>
    <definedName name="TABLE_NUM">#REF!</definedName>
    <definedName name="TABLE2" localSheetId="0">#REF!</definedName>
    <definedName name="TABLE2" localSheetId="1">#REF!</definedName>
    <definedName name="TABLE2" localSheetId="17">#REF!</definedName>
    <definedName name="TABLE2" localSheetId="2">#REF!</definedName>
    <definedName name="TABLE2" localSheetId="3">#REF!</definedName>
    <definedName name="TABLE2" localSheetId="6">#REF!</definedName>
    <definedName name="TABLE2" localSheetId="8">#REF!</definedName>
    <definedName name="TABLE2" localSheetId="10">#REF!</definedName>
    <definedName name="TABLE2" localSheetId="11">#REF!</definedName>
    <definedName name="TABLE2" localSheetId="13">#REF!</definedName>
    <definedName name="TABLE2">#REF!</definedName>
    <definedName name="TABLE3" localSheetId="0">#REF!</definedName>
    <definedName name="TABLE3" localSheetId="1">#REF!</definedName>
    <definedName name="TABLE3" localSheetId="17">#REF!</definedName>
    <definedName name="TABLE3" localSheetId="2">#REF!</definedName>
    <definedName name="TABLE3" localSheetId="3">#REF!</definedName>
    <definedName name="TABLE3" localSheetId="6">#REF!</definedName>
    <definedName name="TABLE3" localSheetId="8">#REF!</definedName>
    <definedName name="TABLE3" localSheetId="10">#REF!</definedName>
    <definedName name="TABLE3" localSheetId="11">#REF!</definedName>
    <definedName name="TABLE3" localSheetId="13">#REF!</definedName>
    <definedName name="TABLE3">#REF!</definedName>
    <definedName name="TABLE5" localSheetId="17">#REF!</definedName>
    <definedName name="TABLE5" localSheetId="10">#REF!</definedName>
    <definedName name="TABLE5">#REF!</definedName>
    <definedName name="TABLE6" localSheetId="10">#REF!</definedName>
    <definedName name="TABLE6">#REF!</definedName>
    <definedName name="TABLE7" localSheetId="10">#REF!</definedName>
    <definedName name="TABLE7">#REF!</definedName>
    <definedName name="TABLE8" localSheetId="10">#REF!</definedName>
    <definedName name="TABLE8">#REF!</definedName>
    <definedName name="TABLEQ" localSheetId="10">#REF!</definedName>
    <definedName name="TABLEQ">#REF!</definedName>
    <definedName name="TITLE" localSheetId="0">#REF!</definedName>
    <definedName name="TITLE" localSheetId="1">#REF!</definedName>
    <definedName name="TITLE" localSheetId="17">#REF!</definedName>
    <definedName name="TITLE" localSheetId="2">#REF!</definedName>
    <definedName name="TITLE" localSheetId="3">#REF!</definedName>
    <definedName name="TITLE" localSheetId="6">#REF!</definedName>
    <definedName name="TITLE" localSheetId="8">#REF!</definedName>
    <definedName name="TITLE" localSheetId="10">#REF!</definedName>
    <definedName name="TITLE" localSheetId="11">#REF!</definedName>
    <definedName name="TITLE" localSheetId="13">#REF!</definedName>
    <definedName name="TITLE">#REF!</definedName>
    <definedName name="TITLE_RANGE" localSheetId="0">#REF!</definedName>
    <definedName name="TITLE_RANGE" localSheetId="1">#REF!</definedName>
    <definedName name="TITLE_RANGE" localSheetId="17">#REF!</definedName>
    <definedName name="TITLE_RANGE" localSheetId="2">#REF!</definedName>
    <definedName name="TITLE_RANGE" localSheetId="3">#REF!</definedName>
    <definedName name="TITLE_RANGE" localSheetId="6">#REF!</definedName>
    <definedName name="TITLE_RANGE" localSheetId="8">#REF!</definedName>
    <definedName name="TITLE_RANGE" localSheetId="10">#REF!</definedName>
    <definedName name="TITLE_RANGE" localSheetId="11">#REF!</definedName>
    <definedName name="TITLE_RANGE" localSheetId="13">#REF!</definedName>
    <definedName name="TITLE_RANGE">#REF!</definedName>
    <definedName name="TITLE_TO" localSheetId="0">#REF!</definedName>
    <definedName name="TITLE_TO" localSheetId="1">#REF!</definedName>
    <definedName name="TITLE_TO" localSheetId="17">#REF!</definedName>
    <definedName name="TITLE_TO" localSheetId="2">#REF!</definedName>
    <definedName name="TITLE_TO" localSheetId="3">#REF!</definedName>
    <definedName name="TITLE_TO" localSheetId="6">#REF!</definedName>
    <definedName name="TITLE_TO" localSheetId="8">#REF!</definedName>
    <definedName name="TITLE_TO" localSheetId="10">#REF!</definedName>
    <definedName name="TITLE_TO" localSheetId="11">#REF!</definedName>
    <definedName name="TITLE_TO" localSheetId="13">#REF!</definedName>
    <definedName name="TITLE_TO">#REF!</definedName>
    <definedName name="TO_CELL" localSheetId="17">#REF!</definedName>
    <definedName name="TO_CELL" localSheetId="10">#REF!</definedName>
    <definedName name="TO_CELL">#REF!</definedName>
    <definedName name="TO_CLEC" localSheetId="10">#REF!</definedName>
    <definedName name="TO_CLEC">#REF!</definedName>
    <definedName name="TO_GROOVED" localSheetId="10">#REF!</definedName>
    <definedName name="TO_GROOVED">#REF!</definedName>
    <definedName name="TO_ILEC" localSheetId="10">#REF!</definedName>
    <definedName name="TO_ILEC">#REF!</definedName>
    <definedName name="TO_PAY" localSheetId="10">#REF!</definedName>
    <definedName name="TO_PAY">#REF!</definedName>
    <definedName name="TO_RBOC" localSheetId="10">#REF!</definedName>
    <definedName name="TO_RBOC">#REF!</definedName>
    <definedName name="TO_TABLE" localSheetId="0">#REF!</definedName>
    <definedName name="TO_TABLE" localSheetId="1">#REF!</definedName>
    <definedName name="TO_TABLE" localSheetId="17">#REF!</definedName>
    <definedName name="TO_TABLE" localSheetId="2">#REF!</definedName>
    <definedName name="TO_TABLE" localSheetId="3">#REF!</definedName>
    <definedName name="TO_TABLE" localSheetId="6">#REF!</definedName>
    <definedName name="TO_TABLE" localSheetId="8">#REF!</definedName>
    <definedName name="TO_TABLE" localSheetId="10">#REF!</definedName>
    <definedName name="TO_TABLE" localSheetId="11">#REF!</definedName>
    <definedName name="TO_TABLE" localSheetId="13">#REF!</definedName>
    <definedName name="TO_TABLE">#REF!</definedName>
    <definedName name="TO_TITLE" localSheetId="0">#REF!</definedName>
    <definedName name="TO_TITLE" localSheetId="1">#REF!</definedName>
    <definedName name="TO_TITLE" localSheetId="17">#REF!</definedName>
    <definedName name="TO_TITLE" localSheetId="2">#REF!</definedName>
    <definedName name="TO_TITLE" localSheetId="3">#REF!</definedName>
    <definedName name="TO_TITLE" localSheetId="6">#REF!</definedName>
    <definedName name="TO_TITLE" localSheetId="8">#REF!</definedName>
    <definedName name="TO_TITLE" localSheetId="10">#REF!</definedName>
    <definedName name="TO_TITLE" localSheetId="11">#REF!</definedName>
    <definedName name="TO_TITLE" localSheetId="13">#REF!</definedName>
    <definedName name="TO_TITLE">#REF!</definedName>
    <definedName name="TO_TITLE6" localSheetId="17">#REF!</definedName>
    <definedName name="TO_TITLE6" localSheetId="10">#REF!</definedName>
    <definedName name="TO_TITLE6">#REF!</definedName>
    <definedName name="TO_TITLE7" localSheetId="10">#REF!</definedName>
    <definedName name="TO_TITLE7">#REF!</definedName>
    <definedName name="TO_TOLL" localSheetId="10">#REF!</definedName>
    <definedName name="TO_TOLL">#REF!</definedName>
    <definedName name="TO_TOTAL" localSheetId="10">#REF!</definedName>
    <definedName name="TO_TOTAL">#REF!</definedName>
    <definedName name="TO_WIRE" localSheetId="10">#REF!</definedName>
    <definedName name="TO_WIRE">#REF!</definedName>
    <definedName name="TOP20HOLDINGONLY" localSheetId="14">#REF!</definedName>
    <definedName name="TOP20HOLDINGONLY" localSheetId="17">#REF!</definedName>
    <definedName name="TOP20HOLDINGONLY" localSheetId="10">#N/A</definedName>
    <definedName name="TOP20HOLDINGONLY" localSheetId="13">#N/A</definedName>
    <definedName name="TOP20HOLDINGONLY">#REF!</definedName>
    <definedName name="WHOLE" localSheetId="0">#REF!</definedName>
    <definedName name="WHOLE" localSheetId="1">#REF!</definedName>
    <definedName name="WHOLE" localSheetId="14">#REF!</definedName>
    <definedName name="WHOLE" localSheetId="15">#REF!</definedName>
    <definedName name="WHOLE" localSheetId="17">#REF!</definedName>
    <definedName name="WHOLE" localSheetId="2">#REF!</definedName>
    <definedName name="WHOLE" localSheetId="3">#REF!</definedName>
    <definedName name="WHOLE" localSheetId="6">#REF!</definedName>
    <definedName name="WHOLE" localSheetId="8">#REF!</definedName>
    <definedName name="WHOLE" localSheetId="10">#REF!</definedName>
    <definedName name="WHOLE" localSheetId="11">#REF!</definedName>
    <definedName name="WHOLE" localSheetId="12">#REF!</definedName>
    <definedName name="WHOLE">#REF!</definedName>
    <definedName name="xxx">#REF!</definedName>
    <definedName name="zzz" localSheetId="15">[1]Q_rollups!$A$1:$H$32</definedName>
    <definedName name="zzz" localSheetId="10">[1]Q_rollups!$A$1:$H$32</definedName>
    <definedName name="zzz">[2]Q_rollups!$A$1:$H$32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3" i="44" l="1"/>
  <c r="E40" i="44"/>
  <c r="E39" i="44"/>
  <c r="E42" i="44"/>
  <c r="C27" i="44"/>
  <c r="D45" i="44" l="1"/>
  <c r="D44" i="44"/>
  <c r="C45" i="44"/>
  <c r="C44" i="44"/>
  <c r="E10" i="44"/>
  <c r="E11" i="44"/>
  <c r="E12" i="44"/>
  <c r="E13" i="44"/>
  <c r="E14" i="44"/>
  <c r="E15" i="44"/>
  <c r="E16" i="44"/>
  <c r="E17" i="44"/>
  <c r="E20" i="44"/>
  <c r="E21" i="44"/>
  <c r="E22" i="44"/>
  <c r="E23" i="44"/>
  <c r="E24" i="44"/>
  <c r="E25" i="44"/>
  <c r="E26" i="44"/>
  <c r="E28" i="44"/>
  <c r="E29" i="44"/>
  <c r="E30" i="44"/>
  <c r="E31" i="44"/>
  <c r="E32" i="44"/>
  <c r="E33" i="44"/>
  <c r="E9" i="44"/>
  <c r="D34" i="44"/>
  <c r="D27" i="44"/>
  <c r="D19" i="44"/>
  <c r="D18" i="44"/>
  <c r="C34" i="44"/>
  <c r="C19" i="44"/>
  <c r="C18" i="44"/>
  <c r="F41" i="43"/>
  <c r="E41" i="43"/>
  <c r="D41" i="43"/>
  <c r="C41" i="43"/>
  <c r="G41" i="43" s="1"/>
  <c r="G40" i="43"/>
  <c r="G39" i="43"/>
  <c r="G38" i="43"/>
  <c r="F36" i="43"/>
  <c r="E36" i="43"/>
  <c r="D36" i="43"/>
  <c r="C36" i="43"/>
  <c r="G36" i="43" s="1"/>
  <c r="G35" i="43"/>
  <c r="G34" i="43"/>
  <c r="G33" i="43"/>
  <c r="F31" i="43"/>
  <c r="E31" i="43"/>
  <c r="D31" i="43"/>
  <c r="C31" i="43"/>
  <c r="G30" i="43"/>
  <c r="G29" i="43"/>
  <c r="G28" i="43"/>
  <c r="F26" i="43"/>
  <c r="E26" i="43"/>
  <c r="D26" i="43"/>
  <c r="C26" i="43"/>
  <c r="G26" i="43" s="1"/>
  <c r="G25" i="43"/>
  <c r="G24" i="43"/>
  <c r="G23" i="43"/>
  <c r="G22" i="43"/>
  <c r="F20" i="43"/>
  <c r="D20" i="43"/>
  <c r="D42" i="43" s="1"/>
  <c r="C20" i="43"/>
  <c r="G19" i="43"/>
  <c r="G18" i="43"/>
  <c r="G17" i="43"/>
  <c r="G16" i="43"/>
  <c r="G15" i="43"/>
  <c r="G14" i="43"/>
  <c r="G13" i="43"/>
  <c r="G12" i="43"/>
  <c r="G11" i="43"/>
  <c r="G10" i="43"/>
  <c r="G9" i="43"/>
  <c r="G8" i="43"/>
  <c r="G7" i="43"/>
  <c r="E45" i="44"/>
  <c r="E44" i="44"/>
  <c r="E34" i="44" l="1"/>
  <c r="F42" i="43"/>
  <c r="E27" i="44"/>
  <c r="E19" i="44"/>
  <c r="E18" i="44"/>
  <c r="C35" i="44"/>
  <c r="D35" i="44"/>
  <c r="E20" i="43"/>
  <c r="E42" i="43" s="1"/>
  <c r="E47" i="43" s="1"/>
  <c r="E48" i="43" s="1"/>
  <c r="E50" i="43" s="1"/>
  <c r="E51" i="43" s="1"/>
  <c r="C42" i="43"/>
  <c r="F47" i="43"/>
  <c r="F48" i="43" s="1"/>
  <c r="F50" i="43" s="1"/>
  <c r="F51" i="43" s="1"/>
  <c r="C47" i="43"/>
  <c r="C48" i="43" s="1"/>
  <c r="C50" i="43" s="1"/>
  <c r="C51" i="43" s="1"/>
  <c r="G31" i="43"/>
  <c r="G20" i="43"/>
  <c r="G42" i="43" s="1"/>
  <c r="D47" i="43"/>
  <c r="D48" i="43" s="1"/>
  <c r="D50" i="43" s="1"/>
  <c r="D51" i="43" s="1"/>
  <c r="E35" i="44" l="1"/>
</calcChain>
</file>

<file path=xl/sharedStrings.xml><?xml version="1.0" encoding="utf-8"?>
<sst xmlns="http://schemas.openxmlformats.org/spreadsheetml/2006/main" count="661" uniqueCount="388">
  <si>
    <t>Table 1.1</t>
  </si>
  <si>
    <t>(in Millions of Dollars)</t>
  </si>
  <si>
    <t>Local Service 
and
Payphone Revenues</t>
  </si>
  <si>
    <t>Total Local Service and Payphone Revenues</t>
  </si>
  <si>
    <t>Mobile Revenues</t>
  </si>
  <si>
    <t>Toll Service Revenues</t>
  </si>
  <si>
    <t>Total Toll Service Revenues</t>
  </si>
  <si>
    <t>Total Local, Mobile, and Toll Revenues</t>
  </si>
  <si>
    <t>Total Reported Revenues</t>
  </si>
  <si>
    <t>Footnotes to Table 1.1</t>
  </si>
  <si>
    <t>Form 499-A and does not account for implicit surcharge revenues where carriers collect the surcharge through higher prices.</t>
  </si>
  <si>
    <t>Subtotal includes surcharge.</t>
  </si>
  <si>
    <t>Table 1.2</t>
  </si>
  <si>
    <t>Total Wholesale Revenues</t>
  </si>
  <si>
    <t>Percentage Interstate/International</t>
  </si>
  <si>
    <t xml:space="preserve"> Retail 
(End User) Telecommunications Revenues</t>
  </si>
  <si>
    <t>Total Retail Revenues</t>
  </si>
  <si>
    <t xml:space="preserve"> Total Telecommunications Revenues  
(Wholesale + Retail)</t>
  </si>
  <si>
    <t>Mobile Service</t>
  </si>
  <si>
    <t>Toll Service</t>
  </si>
  <si>
    <t>Total Telecommunications Revenues</t>
  </si>
  <si>
    <t>Intrastate</t>
  </si>
  <si>
    <t>Total Non-Telecommunications Revenues</t>
  </si>
  <si>
    <t xml:space="preserve"> </t>
  </si>
  <si>
    <t xml:space="preserve">Payphone revenues and interconnected Voice over Internet Protocol (VoIP) revenues are included with local service revenues in this table.  </t>
  </si>
  <si>
    <t>Table 1.3</t>
  </si>
  <si>
    <t>Other 
Companies</t>
  </si>
  <si>
    <t>Total</t>
  </si>
  <si>
    <t xml:space="preserve"> Table 1.4</t>
  </si>
  <si>
    <t>Data from FCC Form 499-Q</t>
  </si>
  <si>
    <t>All Filers</t>
  </si>
  <si>
    <t>Total 
Less LIRE</t>
  </si>
  <si>
    <t>Implied Uncollectible Rate</t>
  </si>
  <si>
    <t>Intrastate, Interstate, 
and International</t>
  </si>
  <si>
    <t>Retail (End User) Billed</t>
  </si>
  <si>
    <t>Total Revenue</t>
  </si>
  <si>
    <t>Interstate and International</t>
  </si>
  <si>
    <t>Retail Net of Uncollectibles</t>
  </si>
  <si>
    <t>Wholesale (Carrier's Carrier) Billed</t>
  </si>
  <si>
    <t>Projected intrastate revenues are not reported on FCC Form 499-Q.</t>
  </si>
  <si>
    <t>Prior to 2014, this line was referred to as "Billed to End Users."</t>
  </si>
  <si>
    <t>Prior to 2014, this line was referred to as "Collected from End Users."</t>
  </si>
  <si>
    <t>Prior to 2014, this line was referred to as "Billed to Resellers."</t>
  </si>
  <si>
    <t>Table 1.5</t>
  </si>
  <si>
    <t>Revenues Subject to USF Contribution</t>
  </si>
  <si>
    <t>Billed interstate and international retail (end-user)</t>
  </si>
  <si>
    <t>less</t>
  </si>
  <si>
    <t>international revenues of international-only filers</t>
  </si>
  <si>
    <t>and international revenues that were excluded</t>
  </si>
  <si>
    <t xml:space="preserve">interstate and other international revenues for </t>
  </si>
  <si>
    <t xml:space="preserve">filers who are de minimis or otherwise exempt </t>
  </si>
  <si>
    <t>from universal service support requirements</t>
  </si>
  <si>
    <t>equals</t>
  </si>
  <si>
    <t>Table 1.6</t>
  </si>
  <si>
    <t>Year</t>
  </si>
  <si>
    <t>Quarter</t>
  </si>
  <si>
    <t>Contribution Factor</t>
  </si>
  <si>
    <t>First Quarter</t>
  </si>
  <si>
    <t>Second Quarter</t>
  </si>
  <si>
    <t>Third Quarter</t>
  </si>
  <si>
    <t>Fourth Quarter</t>
  </si>
  <si>
    <t>Table 1.7</t>
  </si>
  <si>
    <t>Other Companies</t>
  </si>
  <si>
    <t>Top 10 Share</t>
  </si>
  <si>
    <t>Revenues are calculated as the sum of Lines 403d to 417d (interstate end user revenue) and 403e to 417e (international end user revenue) minus Lines 412e from Form 499-A.</t>
  </si>
  <si>
    <t>Preliminary revenues are calculated using Line 116b plus Line 116c for each quarter in FCC Form 499-Q.</t>
  </si>
  <si>
    <t>Table 1.8</t>
  </si>
  <si>
    <t>% Intrastate</t>
  </si>
  <si>
    <t>% Interstate and International</t>
  </si>
  <si>
    <t>% Total</t>
  </si>
  <si>
    <t>Alabama</t>
  </si>
  <si>
    <t>Alaska</t>
  </si>
  <si>
    <t>American Samoa</t>
  </si>
  <si>
    <t>Arizona</t>
  </si>
  <si>
    <t>Arkansas</t>
  </si>
  <si>
    <t>California</t>
  </si>
  <si>
    <t>Colorado</t>
  </si>
  <si>
    <t>Connecticut</t>
  </si>
  <si>
    <t>Delaware</t>
  </si>
  <si>
    <t>District of 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</si>
  <si>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</si>
  <si>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</si>
  <si>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</si>
  <si>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</si>
  <si>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</si>
  <si>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</si>
  <si>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</si>
  <si>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</si>
  <si>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</si>
  <si>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</si>
  <si>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</si>
  <si>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</si>
  <si>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</si>
  <si>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</si>
  <si>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</si>
  <si>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</si>
  <si>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</si>
  <si>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</si>
  <si>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</si>
  <si>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</si>
  <si>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</si>
  <si>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</si>
  <si>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</si>
  <si>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</si>
  <si>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</si>
  <si>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</si>
  <si>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</si>
  <si>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 Mariana Islands</t>
  </si>
  <si>
    <t>Ohio</t>
  </si>
  <si>
    <t>Oklahoma</t>
  </si>
  <si>
    <t>Oregon</t>
  </si>
  <si>
    <t>Pennsylvania</t>
  </si>
  <si>
    <t>Puerto Rico</t>
  </si>
  <si>
    <t>Rhode Island</t>
  </si>
  <si>
    <t>South Carolina</t>
  </si>
  <si>
    <t>South Dakota</t>
  </si>
  <si>
    <t>Tennessee</t>
  </si>
  <si>
    <t>Texas</t>
  </si>
  <si>
    <t>Utah</t>
  </si>
  <si>
    <t>Vermont</t>
  </si>
  <si>
    <t>Virgin Islands</t>
  </si>
  <si>
    <t>Virginia</t>
  </si>
  <si>
    <t>Washington</t>
  </si>
  <si>
    <t>West Virginia</t>
  </si>
  <si>
    <t>Wisconsin</t>
  </si>
  <si>
    <t>Wyoming</t>
  </si>
  <si>
    <t>Table 1.9</t>
  </si>
  <si>
    <t>(Annual Payments and Contributions in Thousands of Dollars)</t>
  </si>
  <si>
    <t>Payments from USF to Providers</t>
  </si>
  <si>
    <t>Low-Income Support</t>
  </si>
  <si>
    <t>Schools &amp; Libraries</t>
  </si>
  <si>
    <t>Rural Health Care</t>
  </si>
  <si>
    <t>Amount</t>
  </si>
  <si>
    <t>% of Total</t>
  </si>
  <si>
    <t>Table 1.10</t>
  </si>
  <si>
    <t>High-Cost Support</t>
  </si>
  <si>
    <t>Schools and Libraries</t>
  </si>
  <si>
    <t xml:space="preserve"> Total</t>
  </si>
  <si>
    <t>Table 1.11</t>
  </si>
  <si>
    <t>Full Year</t>
  </si>
  <si>
    <t xml:space="preserve">     High Cost Loop Support</t>
  </si>
  <si>
    <t xml:space="preserve">     Broadband Loop Support</t>
  </si>
  <si>
    <t xml:space="preserve">     CAF - Intercarrier Compensation Support</t>
  </si>
  <si>
    <t xml:space="preserve">     CAF - Phase II Cost Model</t>
  </si>
  <si>
    <t xml:space="preserve">     Alaska Plan Support</t>
  </si>
  <si>
    <t xml:space="preserve">     Prior Period Adjustment </t>
  </si>
  <si>
    <t xml:space="preserve">     USAC Administrative Costs</t>
  </si>
  <si>
    <t xml:space="preserve">          Program Total</t>
  </si>
  <si>
    <t xml:space="preserve">Low Income </t>
  </si>
  <si>
    <t xml:space="preserve">     Lifeline Assistance</t>
  </si>
  <si>
    <t xml:space="preserve">     Link-Up</t>
  </si>
  <si>
    <t xml:space="preserve">     Prior Period Adjustment</t>
  </si>
  <si>
    <t>Rural Health</t>
  </si>
  <si>
    <t xml:space="preserve">     Rural Health Care Support</t>
  </si>
  <si>
    <t xml:space="preserve">     Schools and Libraries Support</t>
  </si>
  <si>
    <t>Grand Total</t>
  </si>
  <si>
    <t>Applicable interstate and international end-user revenues</t>
  </si>
  <si>
    <t xml:space="preserve">          Reported contribution base revenues</t>
  </si>
  <si>
    <t xml:space="preserve">     Circulatory Adjustment</t>
  </si>
  <si>
    <t xml:space="preserve">          Amount carriers will contribute to USF in this quarter</t>
  </si>
  <si>
    <t xml:space="preserve">     Subtotal</t>
  </si>
  <si>
    <t xml:space="preserve">          Adjustment factor for uncollectibles</t>
  </si>
  <si>
    <t xml:space="preserve">     Contribution factor</t>
  </si>
  <si>
    <t>High Cost</t>
  </si>
  <si>
    <r>
      <t>Note</t>
    </r>
    <r>
      <rPr>
        <sz val="10"/>
        <color theme="1"/>
        <rFont val="Times New Roman"/>
        <family val="1"/>
      </rPr>
      <t xml:space="preserve">: Detail may not add to totals due to rounding.  </t>
    </r>
  </si>
  <si>
    <r>
      <t>Note</t>
    </r>
    <r>
      <rPr>
        <sz val="10"/>
        <color theme="1"/>
        <rFont val="Times New Roman"/>
        <family val="1"/>
      </rPr>
      <t xml:space="preserve">: Detail may not add to totals due to rounding.   </t>
    </r>
  </si>
  <si>
    <r>
      <t>Note</t>
    </r>
    <r>
      <rPr>
        <sz val="10"/>
        <color theme="1"/>
        <rFont val="Times New Roman"/>
        <family val="1"/>
      </rPr>
      <t xml:space="preserve">:  Detail may not add to totals due to rounding.   </t>
    </r>
  </si>
  <si>
    <r>
      <t>Note</t>
    </r>
    <r>
      <rPr>
        <sz val="10"/>
        <color theme="1"/>
        <rFont val="Times New Roman"/>
        <family val="1"/>
      </rPr>
      <t>: Detail may not add to totals due to rounding.</t>
    </r>
  </si>
  <si>
    <t xml:space="preserve">Billed Interstate and International Retail Communications Revenues by </t>
  </si>
  <si>
    <r>
      <t xml:space="preserve">Local Exchange </t>
    </r>
    <r>
      <rPr>
        <vertAlign val="superscript"/>
        <sz val="10"/>
        <rFont val="Times New Roman"/>
        <family val="1"/>
      </rPr>
      <t>1</t>
    </r>
  </si>
  <si>
    <r>
      <t xml:space="preserve">Pay Telephone </t>
    </r>
    <r>
      <rPr>
        <vertAlign val="superscript"/>
        <sz val="10"/>
        <rFont val="Times New Roman"/>
        <family val="1"/>
      </rPr>
      <t>2</t>
    </r>
  </si>
  <si>
    <r>
      <t xml:space="preserve">Local Private Line </t>
    </r>
    <r>
      <rPr>
        <vertAlign val="superscript"/>
        <sz val="10"/>
        <rFont val="Times New Roman"/>
        <family val="1"/>
      </rPr>
      <t>3</t>
    </r>
  </si>
  <si>
    <r>
      <t xml:space="preserve">VoIP Local </t>
    </r>
    <r>
      <rPr>
        <vertAlign val="superscript"/>
        <sz val="10"/>
        <rFont val="Times New Roman"/>
        <family val="1"/>
      </rPr>
      <t>4</t>
    </r>
  </si>
  <si>
    <r>
      <t xml:space="preserve">Other Local </t>
    </r>
    <r>
      <rPr>
        <vertAlign val="superscript"/>
        <sz val="10"/>
        <rFont val="Times New Roman"/>
        <family val="1"/>
      </rPr>
      <t>5</t>
    </r>
  </si>
  <si>
    <r>
      <t xml:space="preserve">Federal and State USF Support </t>
    </r>
    <r>
      <rPr>
        <vertAlign val="superscript"/>
        <sz val="10"/>
        <rFont val="Times New Roman"/>
        <family val="1"/>
      </rPr>
      <t>6</t>
    </r>
  </si>
  <si>
    <r>
      <t xml:space="preserve">Subscriber Line Charges </t>
    </r>
    <r>
      <rPr>
        <vertAlign val="superscript"/>
        <sz val="10"/>
        <rFont val="Times New Roman"/>
        <family val="1"/>
      </rPr>
      <t>7</t>
    </r>
  </si>
  <si>
    <r>
      <t xml:space="preserve">Access </t>
    </r>
    <r>
      <rPr>
        <vertAlign val="superscript"/>
        <sz val="10"/>
        <rFont val="Times New Roman"/>
        <family val="1"/>
      </rPr>
      <t>8</t>
    </r>
  </si>
  <si>
    <r>
      <t xml:space="preserve">Total Mobile Service Revenues </t>
    </r>
    <r>
      <rPr>
        <b/>
        <vertAlign val="superscript"/>
        <sz val="10"/>
        <rFont val="Times New Roman"/>
        <family val="1"/>
      </rPr>
      <t>9</t>
    </r>
  </si>
  <si>
    <r>
      <t xml:space="preserve">Operator </t>
    </r>
    <r>
      <rPr>
        <vertAlign val="superscript"/>
        <sz val="10"/>
        <rFont val="Times New Roman"/>
        <family val="1"/>
      </rPr>
      <t>10</t>
    </r>
  </si>
  <si>
    <r>
      <t xml:space="preserve">VoIP Toll </t>
    </r>
    <r>
      <rPr>
        <vertAlign val="superscript"/>
        <sz val="10"/>
        <rFont val="Times New Roman"/>
        <family val="1"/>
      </rPr>
      <t>11</t>
    </r>
  </si>
  <si>
    <r>
      <t xml:space="preserve">Non-Operator Switched Toll </t>
    </r>
    <r>
      <rPr>
        <vertAlign val="superscript"/>
        <sz val="10"/>
        <rFont val="Times New Roman"/>
        <family val="1"/>
      </rPr>
      <t>12</t>
    </r>
  </si>
  <si>
    <r>
      <t xml:space="preserve">Long Distance Private Line </t>
    </r>
    <r>
      <rPr>
        <vertAlign val="superscript"/>
        <sz val="10"/>
        <rFont val="Times New Roman"/>
        <family val="1"/>
      </rPr>
      <t>13</t>
    </r>
  </si>
  <si>
    <r>
      <t xml:space="preserve">Other Long Distance </t>
    </r>
    <r>
      <rPr>
        <vertAlign val="superscript"/>
        <sz val="10"/>
        <rFont val="Times New Roman"/>
        <family val="1"/>
      </rPr>
      <t>14</t>
    </r>
  </si>
  <si>
    <r>
      <t xml:space="preserve">Total Telecommunications Revenues </t>
    </r>
    <r>
      <rPr>
        <b/>
        <vertAlign val="superscript"/>
        <sz val="10"/>
        <rFont val="Times New Roman"/>
        <family val="1"/>
      </rPr>
      <t>16</t>
    </r>
  </si>
  <si>
    <r>
      <t>3</t>
    </r>
    <r>
      <rPr>
        <sz val="10"/>
        <rFont val="Times New Roman"/>
        <family val="1"/>
      </rPr>
      <t xml:space="preserve">  Contributions include administrative cost of approximately $144 million, as shown in USAC's Annual Report.  Allocation of contributions among states is an FCC estimate.  See the Technical Appendix at http://www.fcc.gov/encyclopedia/federal-state-joint-board-monitoring-reports.</t>
    </r>
  </si>
  <si>
    <r>
      <rPr>
        <i/>
        <sz val="10"/>
        <rFont val="Times New Roman"/>
        <family val="1"/>
      </rPr>
      <t>Note</t>
    </r>
    <r>
      <rPr>
        <sz val="10"/>
        <rFont val="Times New Roman"/>
        <family val="1"/>
      </rPr>
      <t>: Figures may not add due to rounding.</t>
    </r>
  </si>
  <si>
    <r>
      <t>Top 10 Affiliated Entities</t>
    </r>
    <r>
      <rPr>
        <b/>
        <vertAlign val="superscript"/>
        <sz val="10"/>
        <rFont val="Times New Roman"/>
        <family val="1"/>
      </rPr>
      <t>2</t>
    </r>
  </si>
  <si>
    <r>
      <t xml:space="preserve">revenues (includes Universal Service Surcharge) </t>
    </r>
    <r>
      <rPr>
        <vertAlign val="superscript"/>
        <sz val="10"/>
        <rFont val="Times New Roman"/>
        <family val="1"/>
      </rPr>
      <t>2</t>
    </r>
  </si>
  <si>
    <r>
      <t xml:space="preserve">revenues for international-to-international services </t>
    </r>
    <r>
      <rPr>
        <vertAlign val="superscript"/>
        <sz val="10"/>
        <rFont val="Times New Roman"/>
        <family val="1"/>
      </rPr>
      <t>3</t>
    </r>
  </si>
  <si>
    <r>
      <t>because of the LIRE Exemption</t>
    </r>
    <r>
      <rPr>
        <vertAlign val="superscript"/>
        <sz val="10"/>
        <rFont val="Times New Roman"/>
        <family val="1"/>
      </rPr>
      <t>4</t>
    </r>
  </si>
  <si>
    <r>
      <t>uncollectible contribution base revenues</t>
    </r>
    <r>
      <rPr>
        <vertAlign val="superscript"/>
        <sz val="10"/>
        <rFont val="Times New Roman"/>
        <family val="1"/>
      </rPr>
      <t>5</t>
    </r>
  </si>
  <si>
    <r>
      <t>LIRE Exemption</t>
    </r>
    <r>
      <rPr>
        <b/>
        <vertAlign val="superscript"/>
        <sz val="10"/>
        <rFont val="Times New Roman"/>
        <family val="1"/>
      </rPr>
      <t>1</t>
    </r>
  </si>
  <si>
    <r>
      <t xml:space="preserve">Retail (End User) Billed </t>
    </r>
    <r>
      <rPr>
        <vertAlign val="superscript"/>
        <sz val="10"/>
        <rFont val="Times New Roman"/>
        <family val="1"/>
      </rPr>
      <t>6</t>
    </r>
  </si>
  <si>
    <r>
      <t xml:space="preserve">Retail Net of Uncollectibles </t>
    </r>
    <r>
      <rPr>
        <vertAlign val="superscript"/>
        <sz val="10"/>
        <rFont val="Times New Roman"/>
        <family val="1"/>
      </rPr>
      <t>7,8</t>
    </r>
  </si>
  <si>
    <r>
      <t xml:space="preserve">Wholesale (Carrier's Carrier) Billed </t>
    </r>
    <r>
      <rPr>
        <vertAlign val="superscript"/>
        <sz val="10"/>
        <rFont val="Times New Roman"/>
        <family val="1"/>
      </rPr>
      <t>9</t>
    </r>
  </si>
  <si>
    <r>
      <t xml:space="preserve">Retail (End User) Billed </t>
    </r>
    <r>
      <rPr>
        <vertAlign val="superscript"/>
        <sz val="10"/>
        <rFont val="Times New Roman"/>
        <family val="1"/>
      </rPr>
      <t>10</t>
    </r>
  </si>
  <si>
    <r>
      <t xml:space="preserve">Retail (End User) Billed </t>
    </r>
    <r>
      <rPr>
        <vertAlign val="superscript"/>
        <sz val="10"/>
        <rFont val="Times New Roman"/>
        <family val="1"/>
      </rPr>
      <t>11</t>
    </r>
  </si>
  <si>
    <r>
      <t>Top 10 Affiliated Entities</t>
    </r>
    <r>
      <rPr>
        <b/>
        <vertAlign val="superscript"/>
        <sz val="10"/>
        <rFont val="Times New Roman"/>
        <family val="1"/>
      </rPr>
      <t>1</t>
    </r>
  </si>
  <si>
    <r>
      <t xml:space="preserve">Local Exchange </t>
    </r>
    <r>
      <rPr>
        <vertAlign val="superscript"/>
        <sz val="10"/>
        <rFont val="Times New Roman"/>
        <family val="1"/>
      </rPr>
      <t>2</t>
    </r>
  </si>
  <si>
    <r>
      <t xml:space="preserve">Pay Telephone </t>
    </r>
    <r>
      <rPr>
        <vertAlign val="superscript"/>
        <sz val="10"/>
        <rFont val="Times New Roman"/>
        <family val="1"/>
      </rPr>
      <t>3</t>
    </r>
  </si>
  <si>
    <r>
      <t xml:space="preserve">Local Private Line </t>
    </r>
    <r>
      <rPr>
        <vertAlign val="superscript"/>
        <sz val="10"/>
        <rFont val="Times New Roman"/>
        <family val="1"/>
      </rPr>
      <t>4</t>
    </r>
  </si>
  <si>
    <r>
      <t xml:space="preserve">VoIP </t>
    </r>
    <r>
      <rPr>
        <vertAlign val="superscript"/>
        <sz val="10"/>
        <rFont val="Times New Roman"/>
        <family val="1"/>
      </rPr>
      <t>5</t>
    </r>
  </si>
  <si>
    <r>
      <t xml:space="preserve">Other Local </t>
    </r>
    <r>
      <rPr>
        <vertAlign val="superscript"/>
        <sz val="10"/>
        <rFont val="Times New Roman"/>
        <family val="1"/>
      </rPr>
      <t>6</t>
    </r>
  </si>
  <si>
    <r>
      <t xml:space="preserve">Federal and State USF Support </t>
    </r>
    <r>
      <rPr>
        <vertAlign val="superscript"/>
        <sz val="10"/>
        <rFont val="Times New Roman"/>
        <family val="1"/>
      </rPr>
      <t>7</t>
    </r>
  </si>
  <si>
    <r>
      <t xml:space="preserve">Subscriber Line Charges </t>
    </r>
    <r>
      <rPr>
        <vertAlign val="superscript"/>
        <sz val="10"/>
        <rFont val="Times New Roman"/>
        <family val="1"/>
      </rPr>
      <t>8</t>
    </r>
  </si>
  <si>
    <r>
      <t xml:space="preserve">Access </t>
    </r>
    <r>
      <rPr>
        <vertAlign val="superscript"/>
        <sz val="10"/>
        <rFont val="Times New Roman"/>
        <family val="1"/>
      </rPr>
      <t>9</t>
    </r>
  </si>
  <si>
    <r>
      <t xml:space="preserve">Total Mobile Service Revenues </t>
    </r>
    <r>
      <rPr>
        <b/>
        <vertAlign val="superscript"/>
        <sz val="10"/>
        <rFont val="Times New Roman"/>
        <family val="1"/>
      </rPr>
      <t>10</t>
    </r>
  </si>
  <si>
    <r>
      <t xml:space="preserve">Operator </t>
    </r>
    <r>
      <rPr>
        <vertAlign val="superscript"/>
        <sz val="10"/>
        <rFont val="Times New Roman"/>
        <family val="1"/>
      </rPr>
      <t>11</t>
    </r>
  </si>
  <si>
    <r>
      <t xml:space="preserve">VoIP </t>
    </r>
    <r>
      <rPr>
        <vertAlign val="superscript"/>
        <sz val="10"/>
        <rFont val="Times New Roman"/>
        <family val="1"/>
      </rPr>
      <t>12</t>
    </r>
  </si>
  <si>
    <r>
      <t xml:space="preserve">Non-Operator Switched Toll </t>
    </r>
    <r>
      <rPr>
        <vertAlign val="superscript"/>
        <sz val="10"/>
        <rFont val="Times New Roman"/>
        <family val="1"/>
      </rPr>
      <t>13</t>
    </r>
  </si>
  <si>
    <r>
      <t xml:space="preserve">Long Distance Private Line </t>
    </r>
    <r>
      <rPr>
        <vertAlign val="superscript"/>
        <sz val="10"/>
        <rFont val="Times New Roman"/>
        <family val="1"/>
      </rPr>
      <t>14</t>
    </r>
  </si>
  <si>
    <r>
      <t xml:space="preserve">Other Long Distance </t>
    </r>
    <r>
      <rPr>
        <vertAlign val="superscript"/>
        <sz val="10"/>
        <rFont val="Times New Roman"/>
        <family val="1"/>
      </rPr>
      <t>15</t>
    </r>
  </si>
  <si>
    <r>
      <t xml:space="preserve">Total Telecommunications Revenues </t>
    </r>
    <r>
      <rPr>
        <b/>
        <vertAlign val="superscript"/>
        <sz val="10"/>
        <rFont val="Times New Roman"/>
        <family val="1"/>
      </rPr>
      <t>17</t>
    </r>
  </si>
  <si>
    <r>
      <t xml:space="preserve">Wholesale 
(Carrier's Carrier) Telecommunications Revenues </t>
    </r>
    <r>
      <rPr>
        <b/>
        <vertAlign val="superscript"/>
        <sz val="10"/>
        <rFont val="Times New Roman"/>
        <family val="1"/>
      </rPr>
      <t>2</t>
    </r>
  </si>
  <si>
    <r>
      <t xml:space="preserve">Local Service </t>
    </r>
    <r>
      <rPr>
        <vertAlign val="superscript"/>
        <sz val="10"/>
        <rFont val="Times New Roman"/>
        <family val="1"/>
      </rPr>
      <t>3,4</t>
    </r>
  </si>
  <si>
    <r>
      <t xml:space="preserve">Mobile Service </t>
    </r>
    <r>
      <rPr>
        <vertAlign val="superscript"/>
        <sz val="10"/>
        <rFont val="Times New Roman"/>
        <family val="1"/>
      </rPr>
      <t>5</t>
    </r>
  </si>
  <si>
    <r>
      <t xml:space="preserve">Toll Service </t>
    </r>
    <r>
      <rPr>
        <vertAlign val="superscript"/>
        <sz val="10"/>
        <rFont val="Times New Roman"/>
        <family val="1"/>
      </rPr>
      <t>6</t>
    </r>
  </si>
  <si>
    <r>
      <t xml:space="preserve">Intrastate </t>
    </r>
    <r>
      <rPr>
        <vertAlign val="superscript"/>
        <sz val="10"/>
        <rFont val="Times New Roman"/>
        <family val="1"/>
      </rPr>
      <t>7</t>
    </r>
  </si>
  <si>
    <r>
      <t xml:space="preserve">Interstate and International </t>
    </r>
    <r>
      <rPr>
        <vertAlign val="superscript"/>
        <sz val="10"/>
        <rFont val="Times New Roman"/>
        <family val="1"/>
      </rPr>
      <t>8,9</t>
    </r>
  </si>
  <si>
    <r>
      <t xml:space="preserve">Local Service </t>
    </r>
    <r>
      <rPr>
        <vertAlign val="superscript"/>
        <sz val="10"/>
        <rFont val="Times New Roman"/>
        <family val="1"/>
      </rPr>
      <t>3,10</t>
    </r>
  </si>
  <si>
    <r>
      <t xml:space="preserve">Mobile Service </t>
    </r>
    <r>
      <rPr>
        <vertAlign val="superscript"/>
        <sz val="10"/>
        <rFont val="Times New Roman"/>
        <family val="1"/>
      </rPr>
      <t>11</t>
    </r>
  </si>
  <si>
    <r>
      <t xml:space="preserve">Toll Service </t>
    </r>
    <r>
      <rPr>
        <vertAlign val="superscript"/>
        <sz val="10"/>
        <rFont val="Times New Roman"/>
        <family val="1"/>
      </rPr>
      <t>12</t>
    </r>
  </si>
  <si>
    <r>
      <t xml:space="preserve">Universal Service Surcharges </t>
    </r>
    <r>
      <rPr>
        <vertAlign val="superscript"/>
        <sz val="10"/>
        <rFont val="Times New Roman"/>
        <family val="1"/>
      </rPr>
      <t>13</t>
    </r>
  </si>
  <si>
    <r>
      <t xml:space="preserve">Intrastate </t>
    </r>
    <r>
      <rPr>
        <vertAlign val="superscript"/>
        <sz val="10"/>
        <rFont val="Times New Roman"/>
        <family val="1"/>
      </rPr>
      <t>14</t>
    </r>
  </si>
  <si>
    <r>
      <t xml:space="preserve">Interstate and International </t>
    </r>
    <r>
      <rPr>
        <vertAlign val="superscript"/>
        <sz val="10"/>
        <rFont val="Times New Roman"/>
        <family val="1"/>
      </rPr>
      <t xml:space="preserve">1,8, 15 </t>
    </r>
  </si>
  <si>
    <r>
      <t xml:space="preserve">Local Service </t>
    </r>
    <r>
      <rPr>
        <vertAlign val="superscript"/>
        <sz val="10"/>
        <rFont val="Times New Roman"/>
        <family val="1"/>
      </rPr>
      <t>3</t>
    </r>
  </si>
  <si>
    <r>
      <t xml:space="preserve">Interstate and International </t>
    </r>
    <r>
      <rPr>
        <vertAlign val="superscript"/>
        <sz val="10"/>
        <rFont val="Times New Roman"/>
        <family val="1"/>
      </rPr>
      <t>8</t>
    </r>
  </si>
  <si>
    <t>Connected Care Pilot Program</t>
  </si>
  <si>
    <t xml:space="preserve">     CAF - Phase II Auction</t>
  </si>
  <si>
    <r>
      <t xml:space="preserve">Universal Service Surcharges </t>
    </r>
    <r>
      <rPr>
        <b/>
        <vertAlign val="superscript"/>
        <sz val="10"/>
        <rFont val="Times New Roman"/>
        <family val="1"/>
      </rPr>
      <t>15</t>
    </r>
  </si>
  <si>
    <r>
      <t xml:space="preserve">Total Non-Telecommunications Revenues  </t>
    </r>
    <r>
      <rPr>
        <b/>
        <vertAlign val="superscript"/>
        <sz val="10"/>
        <rFont val="Times New Roman"/>
        <family val="1"/>
      </rPr>
      <t>17</t>
    </r>
  </si>
  <si>
    <r>
      <t xml:space="preserve">Universal Service Surcharges </t>
    </r>
    <r>
      <rPr>
        <b/>
        <vertAlign val="superscript"/>
        <sz val="10"/>
        <rFont val="Times New Roman"/>
        <family val="1"/>
      </rPr>
      <t>16</t>
    </r>
  </si>
  <si>
    <r>
      <t xml:space="preserve">Total Non-Telecommunications Revenues  </t>
    </r>
    <r>
      <rPr>
        <b/>
        <vertAlign val="superscript"/>
        <sz val="10"/>
        <rFont val="Times New Roman"/>
        <family val="1"/>
      </rPr>
      <t>18</t>
    </r>
  </si>
  <si>
    <t xml:space="preserve">     Uniendo a Puerto Rico/Connect USVI</t>
  </si>
  <si>
    <t xml:space="preserve">     Rural Digital Opportunity Fund</t>
  </si>
  <si>
    <t xml:space="preserve">          Adjusted  contribution base</t>
  </si>
  <si>
    <t>Table 1.12</t>
  </si>
  <si>
    <t>Type of Provider</t>
  </si>
  <si>
    <r>
      <t xml:space="preserve">Number of FCC Form 499-A Filers </t>
    </r>
    <r>
      <rPr>
        <b/>
        <vertAlign val="superscript"/>
        <sz val="11"/>
        <rFont val="Times New Roman"/>
        <family val="1"/>
      </rPr>
      <t>1</t>
    </r>
  </si>
  <si>
    <t>Filers that in Combination with Affiliates Have</t>
  </si>
  <si>
    <r>
      <t xml:space="preserve">1,500 or Fewer Employees </t>
    </r>
    <r>
      <rPr>
        <b/>
        <vertAlign val="superscript"/>
        <sz val="11"/>
        <rFont val="Times New Roman"/>
        <family val="1"/>
      </rPr>
      <t>2</t>
    </r>
  </si>
  <si>
    <r>
      <t xml:space="preserve">More than 1,500 Employees </t>
    </r>
    <r>
      <rPr>
        <b/>
        <vertAlign val="superscript"/>
        <sz val="11"/>
        <rFont val="Times New Roman"/>
        <family val="1"/>
      </rPr>
      <t>2</t>
    </r>
  </si>
  <si>
    <t>Incumbent LEC (ILEC)</t>
  </si>
  <si>
    <t>CAP / CLEC</t>
  </si>
  <si>
    <t>Cable / Coax CLEC</t>
  </si>
  <si>
    <t>Interconnected VoIP</t>
  </si>
  <si>
    <t>Non-Interconnected VoIP</t>
  </si>
  <si>
    <t>Shared-Tenant Service Provider</t>
  </si>
  <si>
    <t>Audio Bridge Service Provider</t>
  </si>
  <si>
    <t>Local Reseller</t>
  </si>
  <si>
    <t>Other Local</t>
  </si>
  <si>
    <t xml:space="preserve">      Total Local Competitors</t>
  </si>
  <si>
    <t>Payphone Service Provider</t>
  </si>
  <si>
    <t>Private Service Provider</t>
  </si>
  <si>
    <t>Cellular / PCS / SMR</t>
  </si>
  <si>
    <t>Paging &amp; Messaging</t>
  </si>
  <si>
    <t>SMR (dispatch)</t>
  </si>
  <si>
    <t>Wireless Data</t>
  </si>
  <si>
    <t>Other Mobile</t>
  </si>
  <si>
    <t xml:space="preserve">     Total Wireless Service Providers</t>
  </si>
  <si>
    <t>Interexchange Carrier</t>
  </si>
  <si>
    <t>Operator Service Provider</t>
  </si>
  <si>
    <t>Prepaid Card</t>
  </si>
  <si>
    <r>
      <t xml:space="preserve">Satellite </t>
    </r>
    <r>
      <rPr>
        <vertAlign val="superscript"/>
        <sz val="11"/>
        <rFont val="Times New Roman"/>
        <family val="1"/>
      </rPr>
      <t>3</t>
    </r>
  </si>
  <si>
    <t>Toll Reseller</t>
  </si>
  <si>
    <t>Other Toll</t>
  </si>
  <si>
    <t xml:space="preserve">     Total Toll Service Providers</t>
  </si>
  <si>
    <t xml:space="preserve">           All Filers</t>
  </si>
  <si>
    <t>Holding Company Analysis</t>
  </si>
  <si>
    <t>Filers without Affiliates:</t>
  </si>
  <si>
    <t xml:space="preserve">     Holding Company Level</t>
  </si>
  <si>
    <t xml:space="preserve">     Filer Level</t>
  </si>
  <si>
    <r>
      <t xml:space="preserve">Filers with Affiliates </t>
    </r>
    <r>
      <rPr>
        <vertAlign val="superscript"/>
        <sz val="11"/>
        <rFont val="Times New Roman"/>
        <family val="1"/>
      </rPr>
      <t>4</t>
    </r>
  </si>
  <si>
    <t xml:space="preserve">          Total, Holding Company level</t>
  </si>
  <si>
    <t xml:space="preserve">          Total, Filer Level</t>
  </si>
  <si>
    <t>3. Satellite holding companies are defined as large if they have total revenue more than $35 million, in accordance with the Small Business Association guidelines.</t>
  </si>
  <si>
    <t>4. In some cases, affiliated companies may file a single FCC Form 499A for all operations. Such consolidated filings are included in this category.</t>
  </si>
  <si>
    <t>The sum of Lines 303.1a, 303.2a, 404.1a, 404.2a, and 404.3a from Form 499-A.</t>
  </si>
  <si>
    <t>The sum of Lines 306a and 407a from Form 499-A.</t>
  </si>
  <si>
    <t>The sum of Lines 305.1a, 305.2a, and 406a from Form 499-A.</t>
  </si>
  <si>
    <t>The sum of Lines 404.4a and 404.5a from Form 499-A.</t>
  </si>
  <si>
    <t>The sum of Lines 307a and 408a from Form 499-A.</t>
  </si>
  <si>
    <t>The sum of Lines 304.1a and 304.2a from Form 499-A.</t>
  </si>
  <si>
    <t>The sum of Lines 309a, 409a, and 410a from Form 499-A.</t>
  </si>
  <si>
    <t>The sum of Lines 310a, 411a, 412a, and 413a from Form 499-A.</t>
  </si>
  <si>
    <t>The sum of Lines 311a and 414.1a from Form 499-A.</t>
  </si>
  <si>
    <t>The sum of Lines 312a and 415a from Form 499-A.</t>
  </si>
  <si>
    <t>The sum of Lines 313a, 314a, 416a, and 417a from Form 499-A.</t>
  </si>
  <si>
    <t>Line 405a from Form 499-A.  As of 2012, includes Access Recovery Charge (ARC).</t>
  </si>
  <si>
    <t>Line 414.2a from Form 499-A.</t>
  </si>
  <si>
    <t>Line 403a from Form 499-A. The surcharge figure indicates only surcharges that have been explicitly reported as such in</t>
  </si>
  <si>
    <t>Line 418a from Form 499-A.</t>
  </si>
  <si>
    <t>Line 308a from Form 499-A.</t>
  </si>
  <si>
    <t>The sum of Lines 303a to 308a from Form 499-A.</t>
  </si>
  <si>
    <t>The sum of Lines 310a to 314a from Form 499-A.</t>
  </si>
  <si>
    <t>The sum of Lines 303a to 314a, minus the sum of Lines 303d to 314d, minus the sum of Lines 303e to 314e from Form 499-A.</t>
  </si>
  <si>
    <t>The sum of Lines 303d to 314d, plus the sum of Lines 303e to 314e from Form 499-A.</t>
  </si>
  <si>
    <t>The sum of Lines 404a to 408a from Form 499-A.</t>
  </si>
  <si>
    <t>The sum of Lines 409a and 410a from Form 499-A.</t>
  </si>
  <si>
    <t>The sum of Lines 411a to 417a from Form 499-A.</t>
  </si>
  <si>
    <t>The sum of Lines 403a to 417a, minus the sum of Lines 403d to 417d, minus the sum of Lines 403e to 417e from Form 499-A.</t>
  </si>
  <si>
    <t xml:space="preserve"> Line 309a from Form 499-A.</t>
  </si>
  <si>
    <t xml:space="preserve"> Line 403a from Form 499-A.  Surcharges are contribution amounts passed through to end users.</t>
  </si>
  <si>
    <t xml:space="preserve"> Line 308a from Form 499-A.</t>
  </si>
  <si>
    <t xml:space="preserve"> Line 405a from Form 499-A.  As of 2012, includes Access Recovery Charge (ARC).</t>
  </si>
  <si>
    <t xml:space="preserve"> Line 414.2a from Form 499-A.</t>
  </si>
  <si>
    <t>Amounts are calculated using Line 403a from Form 499-A. The surcharge figure indicates only surcharges that have been explicitly reported as such in the Form 499-A and does not account for implicit surcharge revenues where carriers collect the surcharge through higher prices.</t>
  </si>
  <si>
    <t xml:space="preserve"> Line 418a from Form 499-A.</t>
  </si>
  <si>
    <t>Projected revenues billed to end users are calculated using the sum of Lines 119b and 119c from Form 499-Q.</t>
  </si>
  <si>
    <t>Projected revenues collected from end users are calculated using the sum of Lines 120b and 120c from Form 499-Q.</t>
  </si>
  <si>
    <t>Projected LIRE exempt revenues are calculated using the sum of Lines 120b and 120c in the Form 499Q filings from those filers who are LIRE-exempt.</t>
  </si>
  <si>
    <t>Historical revenues billed to wholesaler is calculated using Line 115a from Form 499-Q.</t>
  </si>
  <si>
    <t>Historical revenues billed to retail is calculated using Line 116a from Form 499-Q.</t>
  </si>
  <si>
    <t>Interstate and international historical revenues billed to end users is calculated using the sum of Lines 116b and 116c from Form 499-Q.</t>
  </si>
  <si>
    <t>Amounts are calculated using the sum of Lines 403 to 417, parts d and e on Form 499-A.</t>
  </si>
  <si>
    <t>Amounts are calculated using Line 412e on Form 499-A.</t>
  </si>
  <si>
    <t>Projected Revenues for 2022</t>
  </si>
  <si>
    <t>Table 1.13</t>
  </si>
  <si>
    <t>Monthly Universal Service Contributions per Household</t>
  </si>
  <si>
    <t>Total Contributions</t>
  </si>
  <si>
    <t>Residential Contributions</t>
  </si>
  <si>
    <t>Per-Household Low Estimate</t>
  </si>
  <si>
    <t>Per-Household High Estimate</t>
  </si>
  <si>
    <r>
      <t>3</t>
    </r>
    <r>
      <rPr>
        <sz val="11"/>
        <rFont val="Times New Roman"/>
        <family val="1"/>
      </rPr>
      <t xml:space="preserve">  Contributions include administrative cost of approximately $144 million, as shown in USAC's Annual Report.  Allocation of contributions among states is an FCC estimate.  See the Technical Appendix at http://www.fcc.gov/encyclopedia/federal-state-joint-board-monitoring-reports.</t>
    </r>
  </si>
  <si>
    <t>Historical Revenues 
Reported for 2022</t>
  </si>
  <si>
    <t>Projected Revenues for 2023</t>
  </si>
  <si>
    <t xml:space="preserve">  </t>
  </si>
  <si>
    <t xml:space="preserve">High-Cost Support </t>
  </si>
  <si>
    <r>
      <t>Estimated Contributions</t>
    </r>
    <r>
      <rPr>
        <b/>
        <vertAlign val="superscript"/>
        <sz val="10"/>
        <rFont val="Times New Roman"/>
        <family val="1"/>
      </rPr>
      <t>1</t>
    </r>
  </si>
  <si>
    <r>
      <t xml:space="preserve">Estimated Net Dollar Flow </t>
    </r>
    <r>
      <rPr>
        <b/>
        <vertAlign val="superscript"/>
        <sz val="10"/>
        <rFont val="Times New Roman"/>
        <family val="1"/>
      </rPr>
      <t>2</t>
    </r>
  </si>
  <si>
    <t>Filer Revenues by Service Type: 2014 - 2023</t>
  </si>
  <si>
    <r>
      <t>Source</t>
    </r>
    <r>
      <rPr>
        <sz val="10"/>
        <color theme="1"/>
        <rFont val="Times New Roman"/>
        <family val="1"/>
      </rPr>
      <t>:  FCC Form 499-A for 2023 based on filings as of August 15, 2024</t>
    </r>
  </si>
  <si>
    <r>
      <t>Source</t>
    </r>
    <r>
      <rPr>
        <sz val="10"/>
        <color theme="1"/>
        <rFont val="Times New Roman"/>
        <family val="1"/>
      </rPr>
      <t>:  FCC Form 499-A for 2023 based on filings as of August 15, 2024.</t>
    </r>
  </si>
  <si>
    <t>2023 Filer Revenues by Service Type: Top 10 Affiliated Entities vs. Other Companies</t>
  </si>
  <si>
    <t>Telecommunications Revenue Reported on FCC Form 499-Q: 2022 - 2024</t>
  </si>
  <si>
    <t>Historical Revenues 
Reported for 2023</t>
  </si>
  <si>
    <t>Projected Revenues for 2024</t>
  </si>
  <si>
    <t>Historical Revenues 
Reported for First Half of 2024</t>
  </si>
  <si>
    <r>
      <t>Source</t>
    </r>
    <r>
      <rPr>
        <sz val="10"/>
        <color theme="1"/>
        <rFont val="Times New Roman"/>
        <family val="1"/>
      </rPr>
      <t>:  FCC Form 499-Q as of August 15, 2024.</t>
    </r>
  </si>
  <si>
    <r>
      <t>First Half 2024</t>
    </r>
    <r>
      <rPr>
        <vertAlign val="superscript"/>
        <sz val="10"/>
        <rFont val="Times New Roman"/>
        <family val="1"/>
      </rPr>
      <t>3</t>
    </r>
  </si>
  <si>
    <t xml:space="preserve">      Total Fixed Local Service Providers</t>
  </si>
  <si>
    <t>Universal Service Program Requirements and Contribution Factors for 2024</t>
  </si>
  <si>
    <r>
      <t xml:space="preserve">     Frozen Competitive ETC Support </t>
    </r>
    <r>
      <rPr>
        <vertAlign val="superscript"/>
        <sz val="10"/>
        <rFont val="Times New Roman"/>
        <family val="1"/>
      </rPr>
      <t>2</t>
    </r>
  </si>
  <si>
    <r>
      <t xml:space="preserve">     CAF - Phase I Frozen Support </t>
    </r>
    <r>
      <rPr>
        <vertAlign val="superscript"/>
        <sz val="10"/>
        <rFont val="Times New Roman"/>
        <family val="1"/>
      </rPr>
      <t>1</t>
    </r>
  </si>
  <si>
    <r>
      <t xml:space="preserve">     Connected Care Pilot Program</t>
    </r>
    <r>
      <rPr>
        <vertAlign val="superscript"/>
        <sz val="10"/>
        <rFont val="Times New Roman"/>
        <family val="1"/>
      </rPr>
      <t>4</t>
    </r>
  </si>
  <si>
    <t>Alternative Connect America Cost Models (ACAM) include ACAM I, ACAM II, and Enhanced ACAM.</t>
  </si>
  <si>
    <r>
      <t xml:space="preserve">     Alternative Connect America Cost Models</t>
    </r>
    <r>
      <rPr>
        <vertAlign val="superscript"/>
        <sz val="10"/>
        <rFont val="Times New Roman"/>
        <family val="1"/>
      </rPr>
      <t>3</t>
    </r>
  </si>
  <si>
    <t>End User Telecommunications Revenue by State: 2022</t>
  </si>
  <si>
    <t>Universal Service Disbursements 2001-2023</t>
  </si>
  <si>
    <r>
      <t>Note</t>
    </r>
    <r>
      <rPr>
        <sz val="10"/>
        <color theme="1"/>
        <rFont val="Times New Roman"/>
        <family val="1"/>
      </rPr>
      <t>: Table entries may not sum to totals due to rounding.</t>
    </r>
  </si>
  <si>
    <t xml:space="preserve">Data include revenues for de minimis filers, as well as for other carriers that are exempt from universal service contribution requirements.  </t>
  </si>
  <si>
    <r>
      <t xml:space="preserve">Wholesale revenues are reported on the FCC Form 499-A as sales to other universal service contributors for resale.  This includes, for example, access services that local exchange carriers provide to toll carriers.  Sales to de minimis resellers, end-user customers, government-only providers, international-only providers, and any other non-contributors are treated as end-user revenues.  Filers contribute to the universal service funding mechanisms based on their end-user interstate and international revenues.  </t>
    </r>
    <r>
      <rPr>
        <i/>
        <sz val="10"/>
        <color theme="1"/>
        <rFont val="Times New Roman"/>
        <family val="1"/>
      </rPr>
      <t>See</t>
    </r>
    <r>
      <rPr>
        <sz val="10"/>
        <color theme="1"/>
        <rFont val="Times New Roman"/>
        <family val="1"/>
      </rPr>
      <t xml:space="preserve"> Table 1.5 for further details on the Universal Service Fund (USF) contribution base.  </t>
    </r>
  </si>
  <si>
    <t>Revenues from calls that both originate and terminate in foreign points are reported as end-user revenues and are included in this table, but are not included in the universal service contribution base.</t>
  </si>
  <si>
    <t>This line best represents the USF contribution base, which is further described in Table 1.5.  Amounts are calculated using the sum of Lines 403d to 417d, plus the sum of Lines 403e to 417e from Form 499-A.  This is different from billed interstate and international end user revenue, which does not include international-to-international revenues and uncollected revenues.</t>
  </si>
  <si>
    <t>The "Top 10 Affiliated Entities" are those with the greatest telecommunications revenues as defined by the sum of Lines 315a and 420a on Form 499-A.  These companies are (in alphabetical order): AT&amp;T Inc., Charter Communications, Comcast Corporation, Cox Communications, Inc., Frontier Communications Corporation, Lumen Technologies, Inc., T-Mobile USA, Inc., Telephone and Data Systems, Inc., Verizon Communications Inc., and Windstream Holdings, Inc.. The affiliated entity structure is current as of year-end 2023.</t>
  </si>
  <si>
    <r>
      <t>Source</t>
    </r>
    <r>
      <rPr>
        <sz val="10"/>
        <color theme="1"/>
        <rFont val="Times New Roman"/>
        <family val="1"/>
      </rPr>
      <t>:  FCC Form 499-A based on filings as of August 15, 2024.</t>
    </r>
  </si>
  <si>
    <r>
      <t xml:space="preserve">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be considered for the LIRE exemption on a case-by-case basis. </t>
    </r>
    <r>
      <rPr>
        <i/>
        <sz val="10"/>
        <color theme="1"/>
        <rFont val="Times New Roman"/>
        <family val="1"/>
      </rPr>
      <t>See</t>
    </r>
    <r>
      <rPr>
        <sz val="10"/>
        <color theme="1"/>
        <rFont val="Times New Roman"/>
        <family val="1"/>
      </rPr>
      <t xml:space="preserve"> 47 CFR § 54.706(c). In addition, filers that provide only international services are exempt regardless of services offered by affiliates.</t>
    </r>
  </si>
  <si>
    <t>This table shows the contribution base for the USF, but the actual amounts used for determining contributions may differ due to the following factors: (1) Adjustments are made by the Administrator to account for additional and corrected filings received; (2) Exempt amounts were based on revenues and the filer type (i.e., principal business activity) information contained in the FCC Form 499-A filings; (3) The Administrator may use carrier type, revenue type, Line 603 exemption certifications, and additional information requested from filers to determine which filers are required to contribute; (4) The Administrator bills delinquent filers based on estimated revenues and may, in some instances, include estimated revenue amounts in contribution base amounts; (5) The universal service contribution factors are set quarterly based on FCC Form 499-Q filings; and (6) FCC Form 499-A data are used for true-up and auditing purposes.  As a result of these factors, actual contribution bases have been based on different amounts than those shown.</t>
  </si>
  <si>
    <r>
      <t xml:space="preserve">A provider receives the Limited International Revenue Exemption (LIRE) and its international revenues are excluded from the contribution base if the total amount of interstate end-user revenues for the filing entity consolidated with all affiliates is less than 12% of the total of interstate and international end-user revenues for the filing entity consolidated with all affiliates.  Affiliated filer entities who do not pass the 12% rule, but whose USF obligation exceeds its interstate revenue may request to be considered for the LIRE exemption on a case-by-case basis.  </t>
    </r>
    <r>
      <rPr>
        <i/>
        <sz val="10"/>
        <color theme="1"/>
        <rFont val="Times New Roman"/>
        <family val="1"/>
      </rPr>
      <t>See</t>
    </r>
    <r>
      <rPr>
        <sz val="10"/>
        <color theme="1"/>
        <rFont val="Times New Roman"/>
        <family val="1"/>
      </rPr>
      <t xml:space="preserve"> 47 CFR § 54.706(c).  In addition, filers that provide only international services are exempt regardless of services offered by affiliates.</t>
    </r>
  </si>
  <si>
    <t>Does not include uncollectible amounts associated with filers who are de minimis or LIRE exempt. Amounts are calculated using the sum of Lines 422d and 422e on Form 499-A.  Amounts are calculated using the sum of Lines 422, parts d and e of Form 499-A.</t>
  </si>
  <si>
    <r>
      <rPr>
        <i/>
        <sz val="10"/>
        <rFont val="Times New Roman"/>
        <family val="1"/>
      </rPr>
      <t>Note:</t>
    </r>
    <r>
      <rPr>
        <sz val="10"/>
        <rFont val="Times New Roman"/>
        <family val="1"/>
      </rPr>
      <t xml:space="preserve">  Carriers contribute based on projected, collected, end-user interstate and international telecommunications revenues. </t>
    </r>
  </si>
  <si>
    <r>
      <rPr>
        <i/>
        <sz val="10"/>
        <rFont val="Times New Roman"/>
        <family val="1"/>
      </rPr>
      <t>Source</t>
    </r>
    <r>
      <rPr>
        <sz val="10"/>
        <rFont val="Times New Roman"/>
        <family val="1"/>
      </rPr>
      <t xml:space="preserve">:  Quarterly Public Notices on universal service contribution factors are in CC Docket 96-45.  </t>
    </r>
    <r>
      <rPr>
        <i/>
        <sz val="10"/>
        <rFont val="Times New Roman"/>
        <family val="1"/>
      </rPr>
      <t>See</t>
    </r>
    <r>
      <rPr>
        <sz val="10"/>
        <rFont val="Times New Roman"/>
        <family val="1"/>
      </rPr>
      <t xml:space="preserve"> https://www.fcc.gov/general/contribution-factor-quarterly-filings-universal-service-fund-usf-management-support.</t>
    </r>
  </si>
  <si>
    <t>The "Top 10 Affiliated Entities" are those with the greatest telecommunications revenues as defined by the sum of Lines 315a and 420a on Form 499-A.  These companies, for 2023, are (in alphabetical order): AT&amp;T Inc., Charter Communications, Comcast Corporation, Connect Holding II LLC, Cox Communications, Inc., Frontier Communications Corporation, Lumen Technologies, Inc., T-Mobile USA, Inc., Verizon Communications Inc., and Windstream Holdings, Inc..</t>
  </si>
  <si>
    <r>
      <t>Source</t>
    </r>
    <r>
      <rPr>
        <sz val="10"/>
        <color theme="1"/>
        <rFont val="Times New Roman"/>
        <family val="1"/>
      </rPr>
      <t>:  Data for 2023 are based on FCC Form 499-A filings as of August 15, 2024. Data for first half 2024 are based on FCC Form 499-Q filings as of August 15, 2024.</t>
    </r>
  </si>
  <si>
    <r>
      <rPr>
        <i/>
        <sz val="10"/>
        <rFont val="Times New Roman"/>
        <family val="1"/>
      </rPr>
      <t>Note</t>
    </r>
    <r>
      <rPr>
        <sz val="10"/>
        <rFont val="Times New Roman"/>
        <family val="1"/>
      </rPr>
      <t>:  Figures may not sum to totals due to rounding.</t>
    </r>
  </si>
  <si>
    <r>
      <rPr>
        <i/>
        <sz val="10"/>
        <rFont val="Times New Roman"/>
        <family val="1"/>
      </rPr>
      <t>Source</t>
    </r>
    <r>
      <rPr>
        <sz val="10"/>
        <rFont val="Times New Roman"/>
        <family val="1"/>
      </rPr>
      <t xml:space="preserve">:  FCC staff estimates.  For methodology end-user revenue per state, </t>
    </r>
    <r>
      <rPr>
        <i/>
        <sz val="10"/>
        <rFont val="Times New Roman"/>
        <family val="1"/>
      </rPr>
      <t>see</t>
    </r>
    <r>
      <rPr>
        <sz val="10"/>
        <rFont val="Times New Roman"/>
        <family val="1"/>
      </rPr>
      <t xml:space="preserve"> Supplemental Table S.1.4 Estimating End User Revenues Technical Appendix at http://www.fcc.gov/encyclopedia/federal-state-joint-board-monitoring-reports.</t>
    </r>
  </si>
  <si>
    <r>
      <t xml:space="preserve">Contributions include administrative cost of approximately $365 million, as shown in the USAC Annual Report.  Allocation of contributions among states is an FCC staff estimate.  </t>
    </r>
    <r>
      <rPr>
        <i/>
        <sz val="10"/>
        <rFont val="Times New Roman"/>
        <family val="1"/>
      </rPr>
      <t>See</t>
    </r>
    <r>
      <rPr>
        <sz val="10"/>
        <rFont val="Times New Roman"/>
        <family val="1"/>
      </rPr>
      <t xml:space="preserve"> the Technical Appendix at http://www.fcc.gov/encyclopedia/federal-state-joint-board-monitoring-reports.</t>
    </r>
  </si>
  <si>
    <t>Net dollar flow is positive when payments from USF to carriers exceed contributions to USF.  Total is negative because of administrative expenses.</t>
  </si>
  <si>
    <t>Universal Service Support Mechanisms by State:  2023</t>
  </si>
  <si>
    <r>
      <rPr>
        <i/>
        <sz val="10"/>
        <rFont val="Times New Roman"/>
        <family val="1"/>
      </rPr>
      <t>Source:</t>
    </r>
    <r>
      <rPr>
        <sz val="10"/>
        <rFont val="Times New Roman"/>
        <family val="1"/>
      </rPr>
      <t xml:space="preserve"> FCC staff estimates, USAC.</t>
    </r>
  </si>
  <si>
    <r>
      <t>Notes</t>
    </r>
    <r>
      <rPr>
        <sz val="10"/>
        <rFont val="Times New Roman"/>
        <family val="1"/>
      </rPr>
      <t>:  Figures may not sum to totals due to rounding.  The figures used in this table are for the calendar year and include disbursements that were committed over several years but paid out in the respective calendar year.  In Sections 4 and 5, figures for the Schools and Libraries program and the Rural Health Care program are reported based on funding year rather than calendar year. High-cost support excludes penalties for Mobility Fund and includes recovered forfeited funds for CAF-Phase I Support.</t>
    </r>
  </si>
  <si>
    <r>
      <t>Source</t>
    </r>
    <r>
      <rPr>
        <sz val="10"/>
        <rFont val="Times New Roman"/>
        <family val="1"/>
      </rPr>
      <t>:  USAC.</t>
    </r>
  </si>
  <si>
    <r>
      <t xml:space="preserve">In the </t>
    </r>
    <r>
      <rPr>
        <i/>
        <sz val="10"/>
        <rFont val="Times New Roman"/>
        <family val="1"/>
      </rPr>
      <t>USF/ICC Transformation Order,</t>
    </r>
    <r>
      <rPr>
        <sz val="10"/>
        <rFont val="Times New Roman"/>
        <family val="1"/>
      </rPr>
      <t xml:space="preserve"> the Commission froze support received by competitive ETCs, including IAS, HCMS, ICLS, LSS, and HCLS at 2011 levels, effective January 1, 2012, and began phasing the frozen support down effective July 1, 2012.  </t>
    </r>
    <r>
      <rPr>
        <i/>
        <sz val="10"/>
        <rFont val="Times New Roman"/>
        <family val="1"/>
      </rPr>
      <t xml:space="preserve">USF/ICC Transformation Order, </t>
    </r>
    <r>
      <rPr>
        <sz val="10"/>
        <rFont val="Times New Roman"/>
        <family val="1"/>
      </rPr>
      <t>FCC Rcd at 17825-17837, paras. 498-532.</t>
    </r>
  </si>
  <si>
    <r>
      <rPr>
        <sz val="10"/>
        <color theme="1"/>
        <rFont val="Times New Roman"/>
        <family val="1"/>
      </rPr>
      <t xml:space="preserve">"To secure the funds for the Pilot Program, we direct USAC to separately collect funds for the Pilot Program each quarter beginning with the demand filing for the fourth quarter of 2020," </t>
    </r>
    <r>
      <rPr>
        <i/>
        <sz val="10"/>
        <color theme="1"/>
        <rFont val="Times New Roman"/>
        <family val="1"/>
      </rPr>
      <t xml:space="preserve">Promoting Telehealth for Low-Income Consumers, COVID-19 Telehealth Program, </t>
    </r>
    <r>
      <rPr>
        <sz val="10"/>
        <color theme="1"/>
        <rFont val="Times New Roman"/>
        <family val="1"/>
      </rPr>
      <t>WC Docket Nos. 18-213, 20-89, Report and Order, 35 FCC Rcd 3366, 3387-88, para. 42 (2020).</t>
    </r>
  </si>
  <si>
    <r>
      <rPr>
        <i/>
        <sz val="10"/>
        <rFont val="Times New Roman"/>
        <family val="1"/>
      </rPr>
      <t>Note:</t>
    </r>
    <r>
      <rPr>
        <sz val="10"/>
        <rFont val="Times New Roman"/>
        <family val="1"/>
      </rPr>
      <t xml:space="preserve"> Estimates are based on gross revenue data filed on the 2023 FCC Form 499-A worksheets and public employment data from FCC Form 395 and Securities and Exchange Commission filings. FCC assigned holding company affiliation status based on information from their FCC Form 499-A, Form 477 and other public sources. These estimates do not reflect affiliates that do not file the FCC Form 499-A, such as firms that are not in the telecommunications business or firms that operate solely outside the United States.</t>
    </r>
  </si>
  <si>
    <t>1. While FCC Form 499-A filings are not publicly available, filer registration information is searchable at https://apps.fcc.gov/cgb/form499/499a.cfm.</t>
  </si>
  <si>
    <t>2. Employee counts are estimated at the holding company level, yet presented at the filer level. If our analysis indicates that, at the holding company level, a group of filers together employs more than 1,500 people, then each of the individual filers that comprise the holding company are entered in the column labeled as such. Therefore, our estimates do not imply that each or any of the individual filers alone employs more than 1,500 persons.</t>
  </si>
  <si>
    <r>
      <rPr>
        <i/>
        <sz val="10"/>
        <rFont val="Times New Roman"/>
        <family val="1"/>
      </rPr>
      <t xml:space="preserve">Source: </t>
    </r>
    <r>
      <rPr>
        <sz val="10"/>
        <rFont val="Times New Roman"/>
        <family val="1"/>
      </rPr>
      <t>FCC Form 499-A filings and FCC staff estimates.</t>
    </r>
  </si>
  <si>
    <r>
      <rPr>
        <i/>
        <sz val="10"/>
        <rFont val="Times New Roman"/>
        <family val="1"/>
      </rPr>
      <t>Notes</t>
    </r>
    <r>
      <rPr>
        <sz val="10"/>
        <rFont val="Times New Roman"/>
        <family val="1"/>
      </rPr>
      <t>:   Figures do not represent the average amount individual households see on their bills because universal service contribution data do not separate business from residential contributions.  The Commission does not currently collect data that would allow the residential amount to be calculated accurately.  FCC staff, using data from FCC Forms 477 and 499 and Access filings with the FCC estimates residential share of interstate and international end user revenues.  From 2011 to 2017, FCC staff believe that the residential portion of the total contribution is between 45% (low estimate) and 55% (high estimate).  In 2021, 2022, 2023, and 2024, FCC staff believe that the residential portion of the total contribution is between 35% (low estimate) and 45% (high estimate).  Connected Care Pilot is included in Rural Health Care.</t>
    </r>
  </si>
  <si>
    <r>
      <rPr>
        <i/>
        <sz val="10"/>
        <rFont val="Times New Roman"/>
        <family val="1"/>
      </rPr>
      <t>Source</t>
    </r>
    <r>
      <rPr>
        <sz val="10"/>
        <rFont val="Times New Roman"/>
        <family val="1"/>
      </rPr>
      <t>: Universal service contributions in 2011 from Table 1.10 of the 2011 Monitoring Report, 2012 from Table 1.9 of the 2012 Monitoring Report, 2013 from Table 1.9 of the 2013 Monitoring Report, and for 2014 - 2017, Table 1.11 of the Monitoring Report</t>
    </r>
    <r>
      <rPr>
        <i/>
        <sz val="10"/>
        <rFont val="Times New Roman"/>
        <family val="1"/>
      </rPr>
      <t xml:space="preserve"> </t>
    </r>
    <r>
      <rPr>
        <sz val="10"/>
        <rFont val="Times New Roman"/>
        <family val="1"/>
      </rPr>
      <t>for the respective year. Inflation adjusted using CPI values reported for July of each year in Table 7.3.  Household data as reported in Table 6.1 were used to calculate per household amount.</t>
    </r>
  </si>
  <si>
    <t>Filer Revenues, Wholesale vs. Retail: 2014 - 2023</t>
  </si>
  <si>
    <r>
      <t>(in Millions of Dollars)</t>
    </r>
    <r>
      <rPr>
        <b/>
        <vertAlign val="superscript"/>
        <sz val="10"/>
        <rFont val="Times New Roman"/>
        <family val="1"/>
      </rPr>
      <t>1</t>
    </r>
  </si>
  <si>
    <t>USF Contribution Base by Year: 2014 - 2023</t>
  </si>
  <si>
    <t>Universal Service Fund Contribution Factor</t>
  </si>
  <si>
    <t>Top 10 Affiliated Entities vs. Other Companies: 2014 - First Half 2024</t>
  </si>
  <si>
    <r>
      <t xml:space="preserve">In the </t>
    </r>
    <r>
      <rPr>
        <i/>
        <sz val="10"/>
        <rFont val="Times New Roman"/>
        <family val="1"/>
      </rPr>
      <t>USF/ICC Transformation Order,</t>
    </r>
    <r>
      <rPr>
        <sz val="10"/>
        <rFont val="Times New Roman"/>
        <family val="1"/>
      </rPr>
      <t xml:space="preserve"> the Commission converted support received by price cap carriers and their rate-of-return affiliates, including  IAS, HCMS, ICLS, LSS, and HCLS, to CAF Phase I Frozen Support.  </t>
    </r>
    <r>
      <rPr>
        <i/>
        <sz val="10"/>
        <rFont val="Times New Roman"/>
        <family val="1"/>
      </rPr>
      <t>See Connect America Fund et al.</t>
    </r>
    <r>
      <rPr>
        <sz val="10"/>
        <rFont val="Times New Roman"/>
        <family val="1"/>
      </rPr>
      <t>, WC Docket No. 10-90 et al., Report and Order and Further Notice of Proposed Rulemaking, 26 FCC Rcd 17663, 17712-17725, paras. 128-157 (2011) (</t>
    </r>
    <r>
      <rPr>
        <i/>
        <sz val="10"/>
        <rFont val="Times New Roman"/>
        <family val="1"/>
      </rPr>
      <t>USF/ICC Transformation Order)</t>
    </r>
    <r>
      <rPr>
        <sz val="10"/>
        <rFont val="Times New Roman"/>
        <family val="1"/>
      </rPr>
      <t>.</t>
    </r>
  </si>
  <si>
    <t>Number of Telecommunications Service Providers by Size of Business: 2023</t>
  </si>
  <si>
    <t>(Inflation Adjusted 2024 Dollars)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</si>
</sst>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5" formatCode="&quot;$&quot;#,##0_);\(&quot;$&quot;#,##0\)"/>
    <numFmt numFmtId="6" formatCode="&quot;$&quot;#,##0_);[Red]\(&quot;$&quot;#,##0\)"/>
    <numFmt numFmtId="44" formatCode="_(&quot;$&quot;* #,##0.00_);_(&quot;$&quot;* \(#,##0.00\);_(&quot;$&quot;* &quot;-&quot;??_);_(@_)"/>
    <numFmt numFmtId="43" formatCode="_(* #,##0.00_);_(* \(#,##0.00\);_(* &quot;-&quot;??_);_(@_)"/>
    <numFmt numFmtId="164" formatCode="_(* #,##0_);_(* \(#,##0\);_(* &quot;-&quot;??_);_(@_)"/>
    <numFmt numFmtId="165" formatCode="0.0%"/>
    <numFmt numFmtId="166" formatCode="?,??0.00\ &quot;%&quot;"/>
    <numFmt numFmtId="167" formatCode="&quot;$&quot;#,##0\ \ \ \ "/>
    <numFmt numFmtId="168" formatCode="?,??0\ \ \ \ "/>
    <numFmt numFmtId="169" formatCode="?,??0.00\ &quot;%&quot;\ "/>
    <numFmt numFmtId="170" formatCode="0.00\ &quot;%&quot;"/>
    <numFmt numFmtId="171" formatCode="0\ "/>
    <numFmt numFmtId="172" formatCode="&quot;$&quot;#,##0.00"/>
    <numFmt numFmtId="173" formatCode="0.0000%"/>
    <numFmt numFmtId="174" formatCode="0.000000%"/>
    <numFmt numFmtId="175" formatCode="#,##0\ \ \ \ "/>
    <numFmt numFmtId="176" formatCode="#,##0\ \ \ "/>
    <numFmt numFmtId="177" formatCode="&quot;$&quot;#,##0\ \ \ "/>
    <numFmt numFmtId="178" formatCode="&quot;$&quot;\ ???,??0"/>
    <numFmt numFmtId="179" formatCode="\ \ \ ???,??0"/>
    <numFmt numFmtId="180" formatCode="&quot;$&quot;\ ???,??0\ \ "/>
    <numFmt numFmtId="181" formatCode="##\ &quot;%&quot;"/>
    <numFmt numFmtId="182" formatCode="0.0"/>
    <numFmt numFmtId="183" formatCode="0.0\ \ &quot;%&quot;"/>
    <numFmt numFmtId="184" formatCode="#0\ \ &quot;%&quot;"/>
    <numFmt numFmtId="185" formatCode="&quot;$&quot;#,##0\ \ \ \ \ \ \ \ \ \ "/>
    <numFmt numFmtId="186" formatCode="?,??0\ \ \ \ \ \ \ \ \ \ "/>
    <numFmt numFmtId="187" formatCode="?,??0.00\ &quot;%&quot;\ \ \ \ \ \ \ "/>
    <numFmt numFmtId="188" formatCode="0.00\ %\ "/>
    <numFmt numFmtId="189" formatCode="?,??0.00\ \ \ \ \ \ "/>
    <numFmt numFmtId="190" formatCode="?,??0.00\ \ \ \ \ \ \ \ \ \ \ \ "/>
    <numFmt numFmtId="191" formatCode="0.00\ %\ \ \ \ \ \ \ "/>
    <numFmt numFmtId="192" formatCode="&quot;$&quot;#,##0"/>
    <numFmt numFmtId="193" formatCode="\ \ 0.00\ \ %\ \ \ "/>
    <numFmt numFmtId="194" formatCode="0.00\ \ \ \ \ \ \ \ \ "/>
    <numFmt numFmtId="195" formatCode="#,##0\ \ \ \ \ \ \ \ "/>
    <numFmt numFmtId="196" formatCode="&quot;$&quot;#,##0\ \ \ \ \ \ \ \ "/>
    <numFmt numFmtId="197" formatCode="&quot;$&quot;#,##0_);\(#,##0\)"/>
  </numFmts>
  <fonts count="28" x14ac:knownFonts="1">
    <font>
      <sz val="11"/>
      <color theme="1"/>
      <name val="Calibri"/>
      <family val="2"/>
      <scheme val="minor"/>
    </font>
    <font>
      <sz val="10"/>
      <name val="Arial"/>
      <family val="2"/>
    </font>
    <font>
      <sz val="11"/>
      <color indexed="8"/>
      <name val="Calibri"/>
      <family val="2"/>
    </font>
    <font>
      <sz val="10"/>
      <name val="MS Sans Serif"/>
      <family val="2"/>
    </font>
    <font>
      <sz val="11"/>
      <color theme="1"/>
      <name val="Calibri"/>
      <family val="2"/>
      <scheme val="minor"/>
    </font>
    <font>
      <sz val="10"/>
      <name val="Times New Roman"/>
      <family val="1"/>
    </font>
    <font>
      <sz val="13"/>
      <name val="Times New Roman"/>
      <family val="1"/>
    </font>
    <font>
      <sz val="12"/>
      <name val="Times New Roman"/>
      <family val="1"/>
    </font>
    <font>
      <sz val="13"/>
      <name val="Times New Roman"/>
      <family val="1"/>
    </font>
    <font>
      <sz val="11"/>
      <name val="Times New Roman"/>
      <family val="1"/>
    </font>
    <font>
      <sz val="13"/>
      <name val="Times New Roman"/>
      <family val="1"/>
    </font>
    <font>
      <vertAlign val="superscript"/>
      <sz val="10"/>
      <name val="Times New Roman"/>
      <family val="1"/>
    </font>
    <font>
      <sz val="12"/>
      <name val="Arial"/>
      <family val="2"/>
    </font>
    <font>
      <sz val="10"/>
      <color theme="1"/>
      <name val="Times New Roman"/>
      <family val="1"/>
    </font>
    <font>
      <i/>
      <sz val="10"/>
      <name val="Times New Roman"/>
      <family val="1"/>
    </font>
    <font>
      <vertAlign val="superscript"/>
      <sz val="10"/>
      <color theme="1"/>
      <name val="Times New Roman"/>
      <family val="1"/>
    </font>
    <font>
      <i/>
      <sz val="10"/>
      <color theme="1"/>
      <name val="Times New Roman"/>
      <family val="1"/>
    </font>
    <font>
      <b/>
      <sz val="10"/>
      <name val="Times New Roman"/>
      <family val="1"/>
    </font>
    <font>
      <b/>
      <vertAlign val="superscript"/>
      <sz val="10"/>
      <name val="Times New Roman"/>
      <family val="1"/>
    </font>
    <font>
      <sz val="11"/>
      <name val="Calibri"/>
      <family val="2"/>
    </font>
    <font>
      <b/>
      <sz val="11"/>
      <name val="Times New Roman"/>
      <family val="1"/>
    </font>
    <font>
      <b/>
      <vertAlign val="superscript"/>
      <sz val="11"/>
      <name val="Times New Roman"/>
      <family val="1"/>
    </font>
    <font>
      <vertAlign val="superscript"/>
      <sz val="11"/>
      <name val="Times New Roman"/>
      <family val="1"/>
    </font>
    <font>
      <sz val="11"/>
      <name val="Calibri"/>
      <family val="2"/>
    </font>
    <font>
      <b/>
      <sz val="11"/>
      <name val="Calibri"/>
      <family val="2"/>
    </font>
    <font>
      <b/>
      <sz val="12"/>
      <name val="Times New Roman"/>
      <family val="1"/>
    </font>
    <font>
      <b/>
      <sz val="14"/>
      <name val="Times New Roman"/>
      <family val="1"/>
    </font>
    <font>
      <sz val="10"/>
      <name val="Arial"/>
      <family val="2"/>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142">
    <border>
      <left/>
      <right/>
      <top/>
      <bottom/>
      <diagonal/>
    </border>
    <border>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8"/>
      </right>
      <top/>
      <bottom/>
      <diagonal/>
    </border>
    <border>
      <left/>
      <right style="thin">
        <color indexed="8"/>
      </right>
      <top style="thin">
        <color indexed="8"/>
      </top>
      <bottom style="medium">
        <color indexed="8"/>
      </bottom>
      <diagonal/>
    </border>
    <border>
      <left style="medium">
        <color indexed="8"/>
      </left>
      <right/>
      <top style="thin">
        <color indexed="8"/>
      </top>
      <bottom style="medium">
        <color indexed="8"/>
      </bottom>
      <diagonal/>
    </border>
    <border>
      <left style="medium">
        <color indexed="8"/>
      </left>
      <right/>
      <top style="thin">
        <color indexed="8"/>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right style="thin">
        <color indexed="8"/>
      </right>
      <top style="thin">
        <color indexed="8"/>
      </top>
      <bottom style="medium">
        <color indexed="64"/>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ck">
        <color indexed="64"/>
      </left>
      <right/>
      <top style="thick">
        <color indexed="64"/>
      </top>
      <bottom style="medium">
        <color indexed="64"/>
      </bottom>
      <diagonal/>
    </border>
    <border>
      <left/>
      <right style="thick">
        <color indexed="64"/>
      </right>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right style="thick">
        <color indexed="64"/>
      </right>
      <top/>
      <bottom style="thin">
        <color indexed="64"/>
      </bottom>
      <diagonal/>
    </border>
    <border>
      <left style="thick">
        <color indexed="64"/>
      </left>
      <right style="thin">
        <color indexed="64"/>
      </right>
      <top/>
      <bottom style="thick">
        <color indexed="64"/>
      </bottom>
      <diagonal/>
    </border>
    <border>
      <left/>
      <right/>
      <top/>
      <bottom style="thick">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left style="thin">
        <color indexed="64"/>
      </left>
      <right style="thick">
        <color indexed="64"/>
      </right>
      <top style="thin">
        <color indexed="64"/>
      </top>
      <bottom/>
      <diagonal/>
    </border>
    <border>
      <left style="thin">
        <color indexed="64"/>
      </left>
      <right style="thick">
        <color indexed="64"/>
      </right>
      <top/>
      <bottom style="thick">
        <color indexed="64"/>
      </bottom>
      <diagonal/>
    </border>
    <border>
      <left/>
      <right style="thin">
        <color indexed="64"/>
      </right>
      <top/>
      <bottom style="thick">
        <color indexed="64"/>
      </bottom>
      <diagonal/>
    </border>
    <border>
      <left/>
      <right style="thick">
        <color auto="1"/>
      </right>
      <top style="thick">
        <color auto="1"/>
      </top>
      <bottom/>
      <diagonal/>
    </border>
    <border>
      <left style="thick">
        <color auto="1"/>
      </left>
      <right style="thin">
        <color indexed="64"/>
      </right>
      <top style="thin">
        <color indexed="64"/>
      </top>
      <bottom/>
      <diagonal/>
    </border>
    <border>
      <left/>
      <right style="thick">
        <color auto="1"/>
      </right>
      <top style="thin">
        <color indexed="64"/>
      </top>
      <bottom/>
      <diagonal/>
    </border>
    <border>
      <left style="thick">
        <color auto="1"/>
      </left>
      <right style="thin">
        <color indexed="64"/>
      </right>
      <top style="thick">
        <color auto="1"/>
      </top>
      <bottom style="thin">
        <color indexed="64"/>
      </bottom>
      <diagonal/>
    </border>
    <border>
      <left/>
      <right style="thick">
        <color indexed="64"/>
      </right>
      <top style="thick">
        <color auto="1"/>
      </top>
      <bottom style="thin">
        <color indexed="64"/>
      </bottom>
      <diagonal/>
    </border>
    <border>
      <left style="thin">
        <color indexed="64"/>
      </left>
      <right style="thick">
        <color indexed="64"/>
      </right>
      <top/>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
      <left/>
      <right style="medium">
        <color indexed="64"/>
      </right>
      <top style="thin">
        <color indexed="8"/>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8"/>
      </right>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style="medium">
        <color indexed="8"/>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8"/>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thin">
        <color indexed="8"/>
      </top>
      <bottom/>
      <diagonal/>
    </border>
    <border>
      <left style="medium">
        <color indexed="64"/>
      </left>
      <right style="medium">
        <color indexed="64"/>
      </right>
      <top style="medium">
        <color indexed="64"/>
      </top>
      <bottom style="medium">
        <color indexed="64"/>
      </bottom>
      <diagonal/>
    </border>
    <border>
      <left style="medium">
        <color indexed="8"/>
      </left>
      <right style="medium">
        <color indexed="64"/>
      </right>
      <top/>
      <bottom/>
      <diagonal/>
    </border>
    <border>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8"/>
      </top>
      <bottom style="medium">
        <color indexed="64"/>
      </bottom>
      <diagonal/>
    </border>
    <border>
      <left/>
      <right style="medium">
        <color indexed="8"/>
      </right>
      <top style="thin">
        <color indexed="8"/>
      </top>
      <bottom style="medium">
        <color indexed="64"/>
      </bottom>
      <diagonal/>
    </border>
    <border>
      <left style="medium">
        <color indexed="8"/>
      </left>
      <right style="medium">
        <color indexed="64"/>
      </right>
      <top style="thin">
        <color indexed="8"/>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8"/>
      </right>
      <top/>
      <bottom/>
      <diagonal/>
    </border>
    <border>
      <left/>
      <right style="thin">
        <color indexed="8"/>
      </right>
      <top style="medium">
        <color indexed="64"/>
      </top>
      <bottom style="medium">
        <color indexed="64"/>
      </bottom>
      <diagonal/>
    </border>
    <border>
      <left/>
      <right/>
      <top style="thin">
        <color indexed="8"/>
      </top>
      <bottom style="medium">
        <color indexed="8"/>
      </bottom>
      <diagonal/>
    </border>
    <border>
      <left/>
      <right/>
      <top style="hair">
        <color indexed="8"/>
      </top>
      <bottom/>
      <diagonal/>
    </border>
    <border>
      <left/>
      <right/>
      <top/>
      <bottom style="thin">
        <color indexed="8"/>
      </bottom>
      <diagonal/>
    </border>
    <border>
      <left/>
      <right/>
      <top style="medium">
        <color indexed="8"/>
      </top>
      <bottom/>
      <diagonal/>
    </border>
    <border>
      <left/>
      <right style="thin">
        <color indexed="8"/>
      </right>
      <top style="hair">
        <color indexed="8"/>
      </top>
      <bottom/>
      <diagonal/>
    </border>
    <border>
      <left/>
      <right style="thin">
        <color indexed="8"/>
      </right>
      <top/>
      <bottom style="thin">
        <color indexed="8"/>
      </bottom>
      <diagonal/>
    </border>
    <border>
      <left/>
      <right style="thin">
        <color indexed="8"/>
      </right>
      <top style="medium">
        <color indexed="8"/>
      </top>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ck">
        <color indexed="64"/>
      </right>
      <top style="thin">
        <color indexed="64"/>
      </top>
      <bottom style="thick">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style="thick">
        <color indexed="64"/>
      </left>
      <right style="thin">
        <color indexed="64"/>
      </right>
      <top/>
      <bottom style="medium">
        <color indexed="64"/>
      </bottom>
      <diagonal/>
    </border>
    <border>
      <left/>
      <right style="thick">
        <color indexed="64"/>
      </right>
      <top/>
      <bottom style="medium">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style="medium">
        <color indexed="64"/>
      </right>
      <top style="thin">
        <color indexed="8"/>
      </top>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8"/>
      </top>
      <bottom/>
      <diagonal/>
    </border>
    <border>
      <left/>
      <right style="thin">
        <color indexed="64"/>
      </right>
      <top style="thin">
        <color indexed="8"/>
      </top>
      <bottom style="medium">
        <color indexed="64"/>
      </bottom>
      <diagonal/>
    </border>
    <border>
      <left/>
      <right style="thin">
        <color indexed="64"/>
      </right>
      <top style="thin">
        <color indexed="8"/>
      </top>
      <bottom style="medium">
        <color indexed="8"/>
      </bottom>
      <diagonal/>
    </border>
    <border>
      <left/>
      <right style="thin">
        <color indexed="64"/>
      </right>
      <top style="hair">
        <color indexed="8"/>
      </top>
      <bottom/>
      <diagonal/>
    </border>
    <border>
      <left/>
      <right style="thin">
        <color indexed="64"/>
      </right>
      <top/>
      <bottom style="thin">
        <color indexed="8"/>
      </bottom>
      <diagonal/>
    </border>
    <border>
      <left/>
      <right style="thin">
        <color indexed="64"/>
      </right>
      <top style="medium">
        <color indexed="8"/>
      </top>
      <bottom/>
      <diagonal/>
    </border>
    <border>
      <left/>
      <right style="medium">
        <color indexed="64"/>
      </right>
      <top style="thin">
        <color indexed="8"/>
      </top>
      <bottom style="medium">
        <color indexed="8"/>
      </bottom>
      <diagonal/>
    </border>
    <border>
      <left/>
      <right style="medium">
        <color indexed="64"/>
      </right>
      <top style="hair">
        <color indexed="8"/>
      </top>
      <bottom/>
      <diagonal/>
    </border>
    <border>
      <left/>
      <right style="medium">
        <color indexed="64"/>
      </right>
      <top/>
      <bottom style="thin">
        <color indexed="8"/>
      </bottom>
      <diagonal/>
    </border>
    <border>
      <left/>
      <right style="medium">
        <color indexed="64"/>
      </right>
      <top style="medium">
        <color indexed="8"/>
      </top>
      <bottom/>
      <diagonal/>
    </border>
    <border>
      <left style="thin">
        <color indexed="8"/>
      </left>
      <right style="thin">
        <color indexed="64"/>
      </right>
      <top/>
      <bottom/>
      <diagonal/>
    </border>
    <border>
      <left style="thin">
        <color indexed="8"/>
      </left>
      <right style="thin">
        <color indexed="64"/>
      </right>
      <top style="thin">
        <color indexed="8"/>
      </top>
      <bottom style="medium">
        <color indexed="8"/>
      </bottom>
      <diagonal/>
    </border>
    <border>
      <left style="thin">
        <color indexed="8"/>
      </left>
      <right style="thin">
        <color indexed="64"/>
      </right>
      <top style="hair">
        <color indexed="8"/>
      </top>
      <bottom/>
      <diagonal/>
    </border>
    <border>
      <left style="thin">
        <color indexed="8"/>
      </left>
      <right style="thin">
        <color indexed="64"/>
      </right>
      <top style="medium">
        <color indexed="8"/>
      </top>
      <bottom/>
      <diagonal/>
    </border>
    <border>
      <left style="thin">
        <color indexed="8"/>
      </left>
      <right style="thin">
        <color indexed="64"/>
      </right>
      <top style="medium">
        <color indexed="64"/>
      </top>
      <bottom style="medium">
        <color indexed="64"/>
      </bottom>
      <diagonal/>
    </border>
    <border>
      <left style="medium">
        <color indexed="64"/>
      </left>
      <right style="thin">
        <color indexed="64"/>
      </right>
      <top style="thin">
        <color indexed="8"/>
      </top>
      <bottom style="medium">
        <color indexed="8"/>
      </bottom>
      <diagonal/>
    </border>
    <border>
      <left style="medium">
        <color indexed="64"/>
      </left>
      <right style="thin">
        <color indexed="64"/>
      </right>
      <top style="hair">
        <color indexed="8"/>
      </top>
      <bottom/>
      <diagonal/>
    </border>
    <border>
      <left style="medium">
        <color indexed="64"/>
      </left>
      <right style="thin">
        <color indexed="64"/>
      </right>
      <top/>
      <bottom style="thin">
        <color indexed="8"/>
      </bottom>
      <diagonal/>
    </border>
    <border>
      <left style="medium">
        <color indexed="64"/>
      </left>
      <right style="thin">
        <color indexed="64"/>
      </right>
      <top style="thin">
        <color indexed="8"/>
      </top>
      <bottom style="medium">
        <color indexed="64"/>
      </bottom>
      <diagonal/>
    </border>
    <border>
      <left style="medium">
        <color indexed="64"/>
      </left>
      <right style="thin">
        <color indexed="64"/>
      </right>
      <top style="medium">
        <color indexed="8"/>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26">
    <xf numFmtId="0" fontId="0" fillId="0" borderId="0"/>
    <xf numFmtId="0" fontId="1" fillId="0" borderId="0"/>
    <xf numFmtId="0" fontId="2" fillId="0" borderId="0"/>
    <xf numFmtId="0" fontId="3" fillId="0" borderId="0"/>
    <xf numFmtId="0" fontId="6" fillId="0" borderId="0"/>
    <xf numFmtId="43" fontId="1" fillId="0" borderId="0" applyFont="0" applyFill="0" applyBorder="0" applyAlignment="0" applyProtection="0"/>
    <xf numFmtId="0" fontId="7" fillId="0" borderId="0"/>
    <xf numFmtId="0" fontId="8" fillId="0" borderId="0"/>
    <xf numFmtId="9" fontId="8" fillId="0" borderId="0" applyFont="0" applyFill="0" applyBorder="0" applyAlignment="0" applyProtection="0"/>
    <xf numFmtId="0" fontId="8" fillId="0" borderId="0"/>
    <xf numFmtId="9" fontId="4" fillId="0" borderId="0" applyFont="0" applyFill="0" applyBorder="0" applyAlignment="0" applyProtection="0"/>
    <xf numFmtId="0" fontId="10" fillId="0" borderId="0"/>
    <xf numFmtId="9" fontId="6" fillId="0" borderId="0" applyFont="0" applyFill="0" applyBorder="0" applyAlignment="0" applyProtection="0"/>
    <xf numFmtId="0" fontId="6" fillId="0" borderId="0"/>
    <xf numFmtId="43" fontId="4" fillId="0" borderId="0" applyFont="0" applyFill="0" applyBorder="0" applyAlignment="0" applyProtection="0"/>
    <xf numFmtId="171" fontId="12" fillId="0" borderId="0"/>
    <xf numFmtId="0" fontId="6" fillId="0" borderId="0"/>
    <xf numFmtId="9" fontId="6" fillId="0" borderId="0" applyFont="0" applyFill="0" applyBorder="0" applyAlignment="0" applyProtection="0"/>
    <xf numFmtId="0" fontId="6" fillId="0" borderId="0"/>
    <xf numFmtId="0" fontId="19" fillId="0" borderId="0"/>
    <xf numFmtId="0" fontId="23" fillId="0" borderId="0"/>
    <xf numFmtId="44" fontId="4" fillId="0" borderId="0" applyFont="0" applyFill="0" applyBorder="0" applyAlignment="0" applyProtection="0"/>
    <xf numFmtId="0" fontId="27" fillId="0" borderId="0"/>
    <xf numFmtId="44" fontId="1" fillId="0" borderId="0" applyFont="0" applyFill="0" applyBorder="0" applyAlignment="0" applyProtection="0"/>
    <xf numFmtId="44" fontId="1" fillId="0" borderId="0" applyFont="0" applyFill="0" applyBorder="0" applyAlignment="0" applyProtection="0"/>
    <xf numFmtId="0" fontId="1" fillId="0" borderId="0">
      <alignment vertical="top" wrapText="1"/>
    </xf>
  </cellStyleXfs>
  <cellXfs count="577">
    <xf numFmtId="0" fontId="0" fillId="0" borderId="0" xfId="0"/>
    <xf numFmtId="0" fontId="11" fillId="0" borderId="0" xfId="6" applyFont="1" applyAlignment="1">
      <alignment vertical="center" wrapText="1"/>
    </xf>
    <xf numFmtId="0" fontId="11" fillId="2" borderId="0" xfId="6" applyFont="1" applyFill="1" applyAlignment="1">
      <alignment vertical="center" wrapText="1"/>
    </xf>
    <xf numFmtId="0" fontId="5" fillId="0" borderId="0" xfId="11" applyFont="1" applyAlignment="1">
      <alignment vertical="center"/>
    </xf>
    <xf numFmtId="0" fontId="11" fillId="0" borderId="0" xfId="6" applyFont="1" applyAlignment="1">
      <alignment horizontal="center" vertical="center"/>
    </xf>
    <xf numFmtId="0" fontId="15" fillId="3" borderId="0" xfId="0" applyFont="1" applyFill="1" applyAlignment="1">
      <alignment horizontal="right" vertical="center"/>
    </xf>
    <xf numFmtId="0" fontId="15" fillId="3" borderId="0" xfId="0" applyFont="1" applyFill="1" applyAlignment="1">
      <alignment vertical="center"/>
    </xf>
    <xf numFmtId="0" fontId="13" fillId="3" borderId="0" xfId="0" applyFont="1" applyFill="1" applyAlignment="1">
      <alignment vertical="center" wrapText="1"/>
    </xf>
    <xf numFmtId="0" fontId="16" fillId="3" borderId="0" xfId="0" applyFont="1" applyFill="1" applyAlignment="1">
      <alignment vertical="center" wrapText="1"/>
    </xf>
    <xf numFmtId="0" fontId="13" fillId="3" borderId="0" xfId="0" applyFont="1" applyFill="1" applyAlignment="1">
      <alignment vertical="center"/>
    </xf>
    <xf numFmtId="0" fontId="5" fillId="2" borderId="0" xfId="6" applyFont="1" applyFill="1" applyAlignment="1">
      <alignment vertical="center"/>
    </xf>
    <xf numFmtId="0" fontId="5" fillId="2" borderId="10" xfId="6" applyFont="1" applyFill="1" applyBorder="1" applyAlignment="1">
      <alignment horizontal="left" vertical="center"/>
    </xf>
    <xf numFmtId="37" fontId="5" fillId="2" borderId="0" xfId="6" applyNumberFormat="1" applyFont="1" applyFill="1" applyAlignment="1">
      <alignment vertical="center"/>
    </xf>
    <xf numFmtId="9" fontId="5" fillId="2" borderId="0" xfId="6" applyNumberFormat="1" applyFont="1" applyFill="1" applyAlignment="1">
      <alignment vertical="center"/>
    </xf>
    <xf numFmtId="0" fontId="5" fillId="2" borderId="0" xfId="6" applyFont="1" applyFill="1" applyAlignment="1">
      <alignment horizontal="left" vertical="center"/>
    </xf>
    <xf numFmtId="0" fontId="17" fillId="2" borderId="78" xfId="11" applyFont="1" applyFill="1" applyBorder="1" applyAlignment="1">
      <alignment horizontal="left" vertical="center"/>
    </xf>
    <xf numFmtId="0" fontId="17" fillId="2" borderId="10" xfId="6" applyFont="1" applyFill="1" applyBorder="1" applyAlignment="1">
      <alignment horizontal="left" vertical="center"/>
    </xf>
    <xf numFmtId="0" fontId="17" fillId="2" borderId="75" xfId="6" applyFont="1" applyFill="1" applyBorder="1" applyAlignment="1">
      <alignment horizontal="left" vertical="center"/>
    </xf>
    <xf numFmtId="0" fontId="17" fillId="2" borderId="0" xfId="6" applyFont="1" applyFill="1" applyAlignment="1">
      <alignment horizontal="left" vertical="center"/>
    </xf>
    <xf numFmtId="0" fontId="17" fillId="2" borderId="0" xfId="6" applyFont="1" applyFill="1" applyAlignment="1">
      <alignment horizontal="left" vertical="center" wrapText="1"/>
    </xf>
    <xf numFmtId="5" fontId="17" fillId="2" borderId="0" xfId="6" applyNumberFormat="1" applyFont="1" applyFill="1" applyAlignment="1">
      <alignment vertical="center"/>
    </xf>
    <xf numFmtId="5" fontId="17" fillId="2" borderId="0" xfId="5" applyNumberFormat="1" applyFont="1" applyFill="1" applyBorder="1" applyAlignment="1" applyProtection="1">
      <alignment vertical="center"/>
    </xf>
    <xf numFmtId="172" fontId="5" fillId="2" borderId="29" xfId="15" applyNumberFormat="1" applyFont="1" applyFill="1" applyBorder="1" applyAlignment="1">
      <alignment horizontal="right" vertical="center" indent="1"/>
    </xf>
    <xf numFmtId="165" fontId="5" fillId="2" borderId="29" xfId="10" applyNumberFormat="1" applyFont="1" applyFill="1" applyBorder="1" applyAlignment="1" applyProtection="1">
      <alignment horizontal="right" vertical="center" indent="1"/>
    </xf>
    <xf numFmtId="43" fontId="5" fillId="0" borderId="0" xfId="14" applyFont="1" applyFill="1" applyBorder="1" applyAlignment="1">
      <alignment vertical="center"/>
    </xf>
    <xf numFmtId="180" fontId="5" fillId="2" borderId="0" xfId="14" applyNumberFormat="1" applyFont="1" applyFill="1" applyBorder="1" applyAlignment="1">
      <alignment horizontal="right" vertical="center"/>
    </xf>
    <xf numFmtId="170" fontId="5" fillId="2" borderId="0" xfId="10" applyNumberFormat="1" applyFont="1" applyFill="1" applyBorder="1" applyAlignment="1">
      <alignment horizontal="right" vertical="center"/>
    </xf>
    <xf numFmtId="2" fontId="5" fillId="2" borderId="60" xfId="4" applyNumberFormat="1" applyFont="1" applyFill="1" applyBorder="1" applyAlignment="1">
      <alignment vertical="center" wrapText="1"/>
    </xf>
    <xf numFmtId="2" fontId="5" fillId="2" borderId="47" xfId="1" applyNumberFormat="1" applyFont="1" applyFill="1" applyBorder="1" applyAlignment="1">
      <alignment horizontal="left" vertical="center" indent="1"/>
    </xf>
    <xf numFmtId="167" fontId="5" fillId="2" borderId="0" xfId="14" applyNumberFormat="1" applyFont="1" applyFill="1" applyBorder="1" applyAlignment="1">
      <alignment horizontal="right" vertical="center"/>
    </xf>
    <xf numFmtId="167" fontId="5" fillId="2" borderId="29" xfId="14" applyNumberFormat="1" applyFont="1" applyFill="1" applyBorder="1" applyAlignment="1">
      <alignment horizontal="right" vertical="center"/>
    </xf>
    <xf numFmtId="169" fontId="5" fillId="2" borderId="0" xfId="14" applyNumberFormat="1" applyFont="1" applyFill="1" applyBorder="1" applyAlignment="1">
      <alignment horizontal="right" vertical="center"/>
    </xf>
    <xf numFmtId="169" fontId="5" fillId="2" borderId="46" xfId="14" applyNumberFormat="1" applyFont="1" applyFill="1" applyBorder="1" applyAlignment="1">
      <alignment horizontal="right" vertical="center"/>
    </xf>
    <xf numFmtId="168" fontId="5" fillId="2" borderId="0" xfId="14" applyNumberFormat="1" applyFont="1" applyFill="1" applyBorder="1" applyAlignment="1">
      <alignment horizontal="right" vertical="center"/>
    </xf>
    <xf numFmtId="168" fontId="5" fillId="2" borderId="29" xfId="14" applyNumberFormat="1" applyFont="1" applyFill="1" applyBorder="1" applyAlignment="1">
      <alignment horizontal="right" vertical="center"/>
    </xf>
    <xf numFmtId="2" fontId="5" fillId="2" borderId="58" xfId="1" applyNumberFormat="1" applyFont="1" applyFill="1" applyBorder="1" applyAlignment="1">
      <alignment horizontal="left" vertical="center" indent="1"/>
    </xf>
    <xf numFmtId="168" fontId="5" fillId="2" borderId="5" xfId="14" applyNumberFormat="1" applyFont="1" applyFill="1" applyBorder="1" applyAlignment="1">
      <alignment horizontal="right" vertical="center"/>
    </xf>
    <xf numFmtId="168" fontId="5" fillId="2" borderId="30" xfId="14" applyNumberFormat="1" applyFont="1" applyFill="1" applyBorder="1" applyAlignment="1">
      <alignment horizontal="right" vertical="center"/>
    </xf>
    <xf numFmtId="2" fontId="5" fillId="2" borderId="48" xfId="1" applyNumberFormat="1" applyFont="1" applyFill="1" applyBorder="1" applyAlignment="1">
      <alignment horizontal="left" vertical="center" indent="1"/>
    </xf>
    <xf numFmtId="168" fontId="5" fillId="2" borderId="4" xfId="14" applyNumberFormat="1" applyFont="1" applyFill="1" applyBorder="1" applyAlignment="1">
      <alignment horizontal="right" vertical="center"/>
    </xf>
    <xf numFmtId="168" fontId="5" fillId="2" borderId="27" xfId="14" applyNumberFormat="1" applyFont="1" applyFill="1" applyBorder="1" applyAlignment="1">
      <alignment horizontal="right" vertical="center"/>
    </xf>
    <xf numFmtId="2" fontId="5" fillId="2" borderId="50" xfId="1" quotePrefix="1" applyNumberFormat="1" applyFont="1" applyFill="1" applyBorder="1" applyAlignment="1">
      <alignment horizontal="left" vertical="center" indent="1"/>
    </xf>
    <xf numFmtId="167" fontId="5" fillId="2" borderId="56" xfId="14" applyNumberFormat="1" applyFont="1" applyFill="1" applyBorder="1" applyAlignment="1">
      <alignment horizontal="right" vertical="center"/>
    </xf>
    <xf numFmtId="166" fontId="5" fillId="2" borderId="0" xfId="14" applyNumberFormat="1" applyFont="1" applyFill="1" applyBorder="1" applyAlignment="1">
      <alignment horizontal="right" vertical="center"/>
    </xf>
    <xf numFmtId="0" fontId="5" fillId="2" borderId="0" xfId="11" applyFont="1" applyFill="1" applyAlignment="1">
      <alignment vertical="center"/>
    </xf>
    <xf numFmtId="0" fontId="5" fillId="2" borderId="68" xfId="11" applyFont="1" applyFill="1" applyBorder="1" applyAlignment="1">
      <alignment vertical="center"/>
    </xf>
    <xf numFmtId="0" fontId="17" fillId="2" borderId="100" xfId="11" applyFont="1" applyFill="1" applyBorder="1" applyAlignment="1">
      <alignment horizontal="center" vertical="center"/>
    </xf>
    <xf numFmtId="5" fontId="17" fillId="2" borderId="87" xfId="11" applyNumberFormat="1" applyFont="1" applyFill="1" applyBorder="1" applyAlignment="1">
      <alignment horizontal="center" vertical="center"/>
    </xf>
    <xf numFmtId="0" fontId="5" fillId="2" borderId="3" xfId="11" applyFont="1" applyFill="1" applyBorder="1" applyAlignment="1">
      <alignment horizontal="center" vertical="center"/>
    </xf>
    <xf numFmtId="177" fontId="5" fillId="2" borderId="29" xfId="14" applyNumberFormat="1" applyFont="1" applyFill="1" applyBorder="1" applyAlignment="1">
      <alignment horizontal="right" vertical="center" indent="5"/>
    </xf>
    <xf numFmtId="176" fontId="5" fillId="2" borderId="29" xfId="14" applyNumberFormat="1" applyFont="1" applyFill="1" applyBorder="1" applyAlignment="1">
      <alignment horizontal="right" vertical="center" indent="5"/>
    </xf>
    <xf numFmtId="0" fontId="5" fillId="2" borderId="2" xfId="11" applyFont="1" applyFill="1" applyBorder="1" applyAlignment="1">
      <alignment horizontal="center" vertical="center"/>
    </xf>
    <xf numFmtId="176" fontId="5" fillId="2" borderId="28" xfId="14" applyNumberFormat="1" applyFont="1" applyFill="1" applyBorder="1" applyAlignment="1">
      <alignment horizontal="right" vertical="center" indent="5"/>
    </xf>
    <xf numFmtId="0" fontId="17" fillId="2" borderId="69" xfId="1" applyFont="1" applyFill="1" applyBorder="1" applyAlignment="1">
      <alignment horizontal="center" vertical="center"/>
    </xf>
    <xf numFmtId="0" fontId="17" fillId="2" borderId="87" xfId="1" applyFont="1" applyFill="1" applyBorder="1" applyAlignment="1">
      <alignment horizontal="center" vertical="center" wrapText="1"/>
    </xf>
    <xf numFmtId="0" fontId="5" fillId="2" borderId="39" xfId="1" applyFont="1" applyFill="1" applyBorder="1" applyAlignment="1">
      <alignment horizontal="center" vertical="center"/>
    </xf>
    <xf numFmtId="182" fontId="5" fillId="2" borderId="11" xfId="1" applyNumberFormat="1" applyFont="1" applyFill="1" applyBorder="1" applyAlignment="1">
      <alignment horizontal="center" vertical="center"/>
    </xf>
    <xf numFmtId="0" fontId="5" fillId="2" borderId="8" xfId="1" applyFont="1" applyFill="1" applyBorder="1" applyAlignment="1">
      <alignment horizontal="center" vertical="center"/>
    </xf>
    <xf numFmtId="182" fontId="5" fillId="2" borderId="12" xfId="1" applyNumberFormat="1" applyFont="1" applyFill="1" applyBorder="1" applyAlignment="1">
      <alignment horizontal="center" vertical="center"/>
    </xf>
    <xf numFmtId="0" fontId="5" fillId="2" borderId="9" xfId="1" applyFont="1" applyFill="1" applyBorder="1" applyAlignment="1">
      <alignment horizontal="center" vertical="center"/>
    </xf>
    <xf numFmtId="182" fontId="5" fillId="2" borderId="83" xfId="1" applyNumberFormat="1" applyFont="1" applyFill="1" applyBorder="1" applyAlignment="1">
      <alignment horizontal="center" vertical="center"/>
    </xf>
    <xf numFmtId="0" fontId="17" fillId="2" borderId="0" xfId="11" applyFont="1" applyFill="1" applyAlignment="1">
      <alignment horizontal="center" vertical="center" wrapText="1"/>
    </xf>
    <xf numFmtId="0" fontId="5" fillId="2" borderId="103" xfId="11" applyFont="1" applyFill="1" applyBorder="1" applyAlignment="1">
      <alignment vertical="center" wrapText="1"/>
    </xf>
    <xf numFmtId="0" fontId="17" fillId="2" borderId="104" xfId="11" applyFont="1" applyFill="1" applyBorder="1" applyAlignment="1">
      <alignment horizontal="center" vertical="center" wrapText="1"/>
    </xf>
    <xf numFmtId="0" fontId="5" fillId="2" borderId="39" xfId="11" applyFont="1" applyFill="1" applyBorder="1" applyAlignment="1">
      <alignment vertical="center" wrapText="1"/>
    </xf>
    <xf numFmtId="0" fontId="5" fillId="2" borderId="29" xfId="11" applyFont="1" applyFill="1" applyBorder="1" applyAlignment="1">
      <alignment vertical="center" wrapText="1"/>
    </xf>
    <xf numFmtId="0" fontId="5" fillId="2" borderId="29" xfId="18" applyFont="1" applyFill="1" applyBorder="1" applyAlignment="1">
      <alignment vertical="center" wrapText="1"/>
    </xf>
    <xf numFmtId="5" fontId="5" fillId="2" borderId="29" xfId="11" applyNumberFormat="1" applyFont="1" applyFill="1" applyBorder="1" applyAlignment="1">
      <alignment vertical="center"/>
    </xf>
    <xf numFmtId="5" fontId="5" fillId="2" borderId="29" xfId="18" applyNumberFormat="1" applyFont="1" applyFill="1" applyBorder="1" applyAlignment="1">
      <alignment vertical="center"/>
    </xf>
    <xf numFmtId="0" fontId="5" fillId="2" borderId="101" xfId="11" applyFont="1" applyFill="1" applyBorder="1" applyAlignment="1">
      <alignment horizontal="left" vertical="center" wrapText="1"/>
    </xf>
    <xf numFmtId="164" fontId="5" fillId="2" borderId="38" xfId="5" applyNumberFormat="1" applyFont="1" applyFill="1" applyBorder="1" applyAlignment="1" applyProtection="1">
      <alignment vertical="center"/>
    </xf>
    <xf numFmtId="0" fontId="5" fillId="2" borderId="90" xfId="11" applyFont="1" applyFill="1" applyBorder="1" applyAlignment="1">
      <alignment horizontal="left" vertical="center" wrapText="1"/>
    </xf>
    <xf numFmtId="164" fontId="5" fillId="2" borderId="30" xfId="5" applyNumberFormat="1" applyFont="1" applyFill="1" applyBorder="1" applyAlignment="1" applyProtection="1">
      <alignment vertical="center"/>
    </xf>
    <xf numFmtId="0" fontId="5" fillId="2" borderId="39" xfId="11" applyFont="1" applyFill="1" applyBorder="1" applyAlignment="1">
      <alignment horizontal="left" vertical="center" wrapText="1"/>
    </xf>
    <xf numFmtId="164" fontId="5" fillId="2" borderId="29" xfId="5" applyNumberFormat="1" applyFont="1" applyFill="1" applyBorder="1" applyAlignment="1" applyProtection="1">
      <alignment vertical="center"/>
    </xf>
    <xf numFmtId="0" fontId="5" fillId="2" borderId="8" xfId="11" applyFont="1" applyFill="1" applyBorder="1" applyAlignment="1">
      <alignment horizontal="left" vertical="center" wrapText="1"/>
    </xf>
    <xf numFmtId="164" fontId="5" fillId="2" borderId="27" xfId="5" applyNumberFormat="1" applyFont="1" applyFill="1" applyBorder="1" applyAlignment="1" applyProtection="1">
      <alignment vertical="center"/>
    </xf>
    <xf numFmtId="0" fontId="17" fillId="2" borderId="9" xfId="11" applyFont="1" applyFill="1" applyBorder="1" applyAlignment="1">
      <alignment horizontal="left" vertical="center" wrapText="1"/>
    </xf>
    <xf numFmtId="5" fontId="5" fillId="2" borderId="28" xfId="11" applyNumberFormat="1" applyFont="1" applyFill="1" applyBorder="1" applyAlignment="1">
      <alignment vertical="center"/>
    </xf>
    <xf numFmtId="5" fontId="5" fillId="2" borderId="28" xfId="18" applyNumberFormat="1" applyFont="1" applyFill="1" applyBorder="1" applyAlignment="1">
      <alignment vertical="center"/>
    </xf>
    <xf numFmtId="0" fontId="17" fillId="2" borderId="0" xfId="11" applyFont="1" applyFill="1" applyAlignment="1">
      <alignment horizontal="right" vertical="center" wrapText="1"/>
    </xf>
    <xf numFmtId="0" fontId="5" fillId="2" borderId="0" xfId="11" applyFont="1" applyFill="1" applyAlignment="1">
      <alignment horizontal="left" vertical="center" wrapText="1"/>
    </xf>
    <xf numFmtId="5" fontId="5" fillId="2" borderId="0" xfId="11" applyNumberFormat="1" applyFont="1" applyFill="1" applyAlignment="1">
      <alignment vertical="center"/>
    </xf>
    <xf numFmtId="0" fontId="17" fillId="2" borderId="14" xfId="11" applyFont="1" applyFill="1" applyBorder="1" applyAlignment="1">
      <alignment horizontal="center" vertical="center"/>
    </xf>
    <xf numFmtId="0" fontId="17" fillId="2" borderId="14" xfId="11" applyFont="1" applyFill="1" applyBorder="1" applyAlignment="1">
      <alignment horizontal="center" vertical="center" wrapText="1"/>
    </xf>
    <xf numFmtId="0" fontId="17" fillId="2" borderId="87" xfId="11" applyFont="1" applyFill="1" applyBorder="1" applyAlignment="1">
      <alignment horizontal="center" vertical="center" wrapText="1"/>
    </xf>
    <xf numFmtId="0" fontId="5" fillId="2" borderId="11" xfId="11" applyFont="1" applyFill="1" applyBorder="1" applyAlignment="1">
      <alignment horizontal="left" vertical="center"/>
    </xf>
    <xf numFmtId="0" fontId="5" fillId="2" borderId="12" xfId="11" applyFont="1" applyFill="1" applyBorder="1" applyAlignment="1">
      <alignment horizontal="left" vertical="center"/>
    </xf>
    <xf numFmtId="0" fontId="5" fillId="2" borderId="15" xfId="11" applyFont="1" applyFill="1" applyBorder="1" applyAlignment="1">
      <alignment horizontal="left" vertical="center"/>
    </xf>
    <xf numFmtId="37" fontId="5" fillId="2" borderId="0" xfId="18" applyNumberFormat="1" applyFont="1" applyFill="1" applyAlignment="1">
      <alignment horizontal="right" vertical="center" indent="3"/>
    </xf>
    <xf numFmtId="37" fontId="5" fillId="2" borderId="11" xfId="18" applyNumberFormat="1" applyFont="1" applyFill="1" applyBorder="1" applyAlignment="1">
      <alignment horizontal="right" vertical="center" indent="3"/>
    </xf>
    <xf numFmtId="183" fontId="5" fillId="2" borderId="8" xfId="18" applyNumberFormat="1" applyFont="1" applyFill="1" applyBorder="1" applyAlignment="1">
      <alignment horizontal="right" vertical="center" indent="3"/>
    </xf>
    <xf numFmtId="37" fontId="5" fillId="2" borderId="4" xfId="18" applyNumberFormat="1" applyFont="1" applyFill="1" applyBorder="1" applyAlignment="1">
      <alignment horizontal="right" vertical="center" indent="3"/>
    </xf>
    <xf numFmtId="37" fontId="5" fillId="2" borderId="12" xfId="18" applyNumberFormat="1" applyFont="1" applyFill="1" applyBorder="1" applyAlignment="1">
      <alignment horizontal="right" vertical="center" indent="3"/>
    </xf>
    <xf numFmtId="37" fontId="5" fillId="2" borderId="8" xfId="18" applyNumberFormat="1" applyFont="1" applyFill="1" applyBorder="1" applyAlignment="1">
      <alignment horizontal="right" vertical="center" indent="3"/>
    </xf>
    <xf numFmtId="0" fontId="5" fillId="2" borderId="25" xfId="11" applyFont="1" applyFill="1" applyBorder="1" applyAlignment="1">
      <alignment horizontal="center" vertical="center" wrapText="1"/>
    </xf>
    <xf numFmtId="37" fontId="5" fillId="2" borderId="16" xfId="18" applyNumberFormat="1" applyFont="1" applyFill="1" applyBorder="1" applyAlignment="1">
      <alignment horizontal="right" vertical="center" indent="3"/>
    </xf>
    <xf numFmtId="37" fontId="5" fillId="2" borderId="17" xfId="18" applyNumberFormat="1" applyFont="1" applyFill="1" applyBorder="1" applyAlignment="1">
      <alignment horizontal="right" vertical="center" indent="3"/>
    </xf>
    <xf numFmtId="37" fontId="5" fillId="2" borderId="15" xfId="18" applyNumberFormat="1" applyFont="1" applyFill="1" applyBorder="1" applyAlignment="1">
      <alignment horizontal="right" vertical="center" indent="3"/>
    </xf>
    <xf numFmtId="0" fontId="5" fillId="2" borderId="83" xfId="11" applyFont="1" applyFill="1" applyBorder="1" applyAlignment="1">
      <alignment horizontal="left" vertical="center"/>
    </xf>
    <xf numFmtId="37" fontId="5" fillId="2" borderId="1" xfId="18" applyNumberFormat="1" applyFont="1" applyFill="1" applyBorder="1" applyAlignment="1">
      <alignment horizontal="right" vertical="center" indent="3"/>
    </xf>
    <xf numFmtId="37" fontId="5" fillId="2" borderId="83" xfId="18" applyNumberFormat="1" applyFont="1" applyFill="1" applyBorder="1" applyAlignment="1">
      <alignment horizontal="right" vertical="center" indent="3"/>
    </xf>
    <xf numFmtId="0" fontId="5" fillId="2" borderId="0" xfId="11" applyFont="1" applyFill="1" applyAlignment="1">
      <alignment horizontal="center" vertical="center" wrapText="1"/>
    </xf>
    <xf numFmtId="0" fontId="5" fillId="2" borderId="0" xfId="11" applyFont="1" applyFill="1" applyAlignment="1">
      <alignment horizontal="left" vertical="center"/>
    </xf>
    <xf numFmtId="37" fontId="5" fillId="2" borderId="0" xfId="11" applyNumberFormat="1" applyFont="1" applyFill="1" applyAlignment="1">
      <alignment horizontal="right" vertical="center"/>
    </xf>
    <xf numFmtId="0" fontId="5" fillId="0" borderId="0" xfId="6" applyFont="1" applyAlignment="1">
      <alignment vertical="center"/>
    </xf>
    <xf numFmtId="0" fontId="17" fillId="2" borderId="0" xfId="6" applyFont="1" applyFill="1" applyAlignment="1">
      <alignment horizontal="center" vertical="center"/>
    </xf>
    <xf numFmtId="0" fontId="5" fillId="2" borderId="77" xfId="6" applyFont="1" applyFill="1" applyBorder="1" applyAlignment="1">
      <alignment vertical="center"/>
    </xf>
    <xf numFmtId="0" fontId="5" fillId="2" borderId="10" xfId="6" applyFont="1" applyFill="1" applyBorder="1" applyAlignment="1">
      <alignment vertical="center"/>
    </xf>
    <xf numFmtId="0" fontId="17" fillId="2" borderId="79" xfId="6" applyFont="1" applyFill="1" applyBorder="1" applyAlignment="1">
      <alignment horizontal="center" vertical="center" wrapText="1"/>
    </xf>
    <xf numFmtId="0" fontId="17" fillId="2" borderId="88" xfId="6" applyFont="1" applyFill="1" applyBorder="1" applyAlignment="1">
      <alignment horizontal="center" vertical="center" wrapText="1"/>
    </xf>
    <xf numFmtId="0" fontId="17" fillId="2" borderId="89" xfId="6" applyFont="1" applyFill="1" applyBorder="1" applyAlignment="1">
      <alignment horizontal="center" vertical="center"/>
    </xf>
    <xf numFmtId="178" fontId="5" fillId="2" borderId="73" xfId="5" applyNumberFormat="1" applyFont="1" applyFill="1" applyBorder="1" applyAlignment="1" applyProtection="1">
      <alignment horizontal="center" vertical="center"/>
    </xf>
    <xf numFmtId="178" fontId="5" fillId="2" borderId="18" xfId="5" applyNumberFormat="1" applyFont="1" applyFill="1" applyBorder="1" applyAlignment="1" applyProtection="1">
      <alignment horizontal="center" vertical="center"/>
    </xf>
    <xf numFmtId="178" fontId="5" fillId="2" borderId="80" xfId="5" applyNumberFormat="1" applyFont="1" applyFill="1" applyBorder="1" applyAlignment="1" applyProtection="1">
      <alignment horizontal="center" vertical="center"/>
    </xf>
    <xf numFmtId="179" fontId="5" fillId="2" borderId="73" xfId="5" applyNumberFormat="1" applyFont="1" applyFill="1" applyBorder="1" applyAlignment="1" applyProtection="1">
      <alignment horizontal="center" vertical="center"/>
    </xf>
    <xf numFmtId="179" fontId="5" fillId="2" borderId="18" xfId="5" applyNumberFormat="1" applyFont="1" applyFill="1" applyBorder="1" applyAlignment="1" applyProtection="1">
      <alignment horizontal="center" vertical="center"/>
    </xf>
    <xf numFmtId="179" fontId="5" fillId="2" borderId="80" xfId="5" applyNumberFormat="1" applyFont="1" applyFill="1" applyBorder="1" applyAlignment="1" applyProtection="1">
      <alignment horizontal="center" vertical="center"/>
    </xf>
    <xf numFmtId="179" fontId="17" fillId="2" borderId="84" xfId="5" applyNumberFormat="1" applyFont="1" applyFill="1" applyBorder="1" applyAlignment="1" applyProtection="1">
      <alignment horizontal="center" vertical="center"/>
    </xf>
    <xf numFmtId="179" fontId="17" fillId="2" borderId="85" xfId="5" applyNumberFormat="1" applyFont="1" applyFill="1" applyBorder="1" applyAlignment="1" applyProtection="1">
      <alignment horizontal="center" vertical="center"/>
    </xf>
    <xf numFmtId="179" fontId="17" fillId="2" borderId="86" xfId="5" applyNumberFormat="1" applyFont="1" applyFill="1" applyBorder="1" applyAlignment="1" applyProtection="1">
      <alignment horizontal="center" vertical="center"/>
    </xf>
    <xf numFmtId="0" fontId="17" fillId="2" borderId="77" xfId="6" applyFont="1" applyFill="1" applyBorder="1" applyAlignment="1">
      <alignment horizontal="center" vertical="center" wrapText="1"/>
    </xf>
    <xf numFmtId="179" fontId="17" fillId="2" borderId="74" xfId="5" applyNumberFormat="1" applyFont="1" applyFill="1" applyBorder="1" applyAlignment="1" applyProtection="1">
      <alignment horizontal="center" vertical="center"/>
    </xf>
    <xf numFmtId="179" fontId="17" fillId="2" borderId="81" xfId="5" applyNumberFormat="1" applyFont="1" applyFill="1" applyBorder="1" applyAlignment="1" applyProtection="1">
      <alignment horizontal="center" vertical="center"/>
    </xf>
    <xf numFmtId="179" fontId="17" fillId="2" borderId="82" xfId="5" applyNumberFormat="1" applyFont="1" applyFill="1" applyBorder="1" applyAlignment="1" applyProtection="1">
      <alignment horizontal="center" vertical="center"/>
    </xf>
    <xf numFmtId="179" fontId="17" fillId="2" borderId="73" xfId="5" applyNumberFormat="1" applyFont="1" applyFill="1" applyBorder="1" applyAlignment="1" applyProtection="1">
      <alignment horizontal="center" vertical="center"/>
    </xf>
    <xf numFmtId="179" fontId="17" fillId="2" borderId="18" xfId="5" applyNumberFormat="1" applyFont="1" applyFill="1" applyBorder="1" applyAlignment="1" applyProtection="1">
      <alignment horizontal="center" vertical="center"/>
    </xf>
    <xf numFmtId="179" fontId="17" fillId="2" borderId="80" xfId="5" applyNumberFormat="1" applyFont="1" applyFill="1" applyBorder="1" applyAlignment="1" applyProtection="1">
      <alignment horizontal="center" vertical="center"/>
    </xf>
    <xf numFmtId="179" fontId="5" fillId="2" borderId="74" xfId="5" applyNumberFormat="1" applyFont="1" applyFill="1" applyBorder="1" applyAlignment="1">
      <alignment horizontal="center" vertical="center"/>
    </xf>
    <xf numFmtId="179" fontId="5" fillId="2" borderId="81" xfId="5" applyNumberFormat="1" applyFont="1" applyFill="1" applyBorder="1" applyAlignment="1">
      <alignment horizontal="center" vertical="center"/>
    </xf>
    <xf numFmtId="179" fontId="5" fillId="2" borderId="82" xfId="5" applyNumberFormat="1" applyFont="1" applyFill="1" applyBorder="1" applyAlignment="1">
      <alignment horizontal="center" vertical="center"/>
    </xf>
    <xf numFmtId="179" fontId="17" fillId="2" borderId="73" xfId="6" applyNumberFormat="1" applyFont="1" applyFill="1" applyBorder="1" applyAlignment="1">
      <alignment horizontal="center" vertical="center"/>
    </xf>
    <xf numFmtId="179" fontId="17" fillId="2" borderId="18" xfId="6" applyNumberFormat="1" applyFont="1" applyFill="1" applyBorder="1" applyAlignment="1">
      <alignment horizontal="center" vertical="center"/>
    </xf>
    <xf numFmtId="179" fontId="17" fillId="2" borderId="80" xfId="6" applyNumberFormat="1" applyFont="1" applyFill="1" applyBorder="1" applyAlignment="1">
      <alignment horizontal="center" vertical="center"/>
    </xf>
    <xf numFmtId="179" fontId="5" fillId="2" borderId="74" xfId="6" applyNumberFormat="1" applyFont="1" applyFill="1" applyBorder="1" applyAlignment="1">
      <alignment horizontal="center" vertical="center"/>
    </xf>
    <xf numFmtId="179" fontId="5" fillId="2" borderId="81" xfId="6" applyNumberFormat="1" applyFont="1" applyFill="1" applyBorder="1" applyAlignment="1">
      <alignment horizontal="center" vertical="center"/>
    </xf>
    <xf numFmtId="179" fontId="5" fillId="2" borderId="82" xfId="6" applyNumberFormat="1" applyFont="1" applyFill="1" applyBorder="1" applyAlignment="1">
      <alignment horizontal="center" vertical="center"/>
    </xf>
    <xf numFmtId="0" fontId="17" fillId="2" borderId="69" xfId="6" applyFont="1" applyFill="1" applyBorder="1" applyAlignment="1">
      <alignment horizontal="left" vertical="center"/>
    </xf>
    <xf numFmtId="0" fontId="17" fillId="2" borderId="14" xfId="6" applyFont="1" applyFill="1" applyBorder="1" applyAlignment="1">
      <alignment horizontal="left" vertical="center" wrapText="1"/>
    </xf>
    <xf numFmtId="178" fontId="17" fillId="2" borderId="74" xfId="6" applyNumberFormat="1" applyFont="1" applyFill="1" applyBorder="1" applyAlignment="1">
      <alignment horizontal="center" vertical="center"/>
    </xf>
    <xf numFmtId="178" fontId="17" fillId="2" borderId="81" xfId="6" applyNumberFormat="1" applyFont="1" applyFill="1" applyBorder="1" applyAlignment="1">
      <alignment horizontal="center" vertical="center"/>
    </xf>
    <xf numFmtId="178" fontId="17" fillId="2" borderId="82" xfId="6" applyNumberFormat="1" applyFont="1" applyFill="1" applyBorder="1" applyAlignment="1">
      <alignment horizontal="center" vertical="center"/>
    </xf>
    <xf numFmtId="0" fontId="17" fillId="2" borderId="69" xfId="11" applyFont="1" applyFill="1" applyBorder="1" applyAlignment="1">
      <alignment vertical="center"/>
    </xf>
    <xf numFmtId="0" fontId="17" fillId="2" borderId="14" xfId="11" applyFont="1" applyFill="1" applyBorder="1" applyAlignment="1">
      <alignment vertical="center"/>
    </xf>
    <xf numFmtId="5" fontId="5" fillId="2" borderId="91" xfId="11" applyNumberFormat="1" applyFont="1" applyFill="1" applyBorder="1" applyAlignment="1">
      <alignment vertical="center"/>
    </xf>
    <xf numFmtId="37" fontId="5" fillId="2" borderId="91" xfId="11" applyNumberFormat="1" applyFont="1" applyFill="1" applyBorder="1" applyAlignment="1">
      <alignment vertical="center"/>
    </xf>
    <xf numFmtId="0" fontId="17" fillId="2" borderId="93" xfId="11" applyFont="1" applyFill="1" applyBorder="1" applyAlignment="1">
      <alignment vertical="center"/>
    </xf>
    <xf numFmtId="5" fontId="17" fillId="2" borderId="19" xfId="11" applyNumberFormat="1" applyFont="1" applyFill="1" applyBorder="1" applyAlignment="1">
      <alignment vertical="center"/>
    </xf>
    <xf numFmtId="0" fontId="5" fillId="2" borderId="94" xfId="11" applyFont="1" applyFill="1" applyBorder="1" applyAlignment="1">
      <alignment horizontal="left" vertical="center"/>
    </xf>
    <xf numFmtId="37" fontId="5" fillId="2" borderId="97" xfId="11" applyNumberFormat="1" applyFont="1" applyFill="1" applyBorder="1" applyAlignment="1">
      <alignment vertical="center"/>
    </xf>
    <xf numFmtId="0" fontId="5" fillId="2" borderId="95" xfId="11" applyFont="1" applyFill="1" applyBorder="1" applyAlignment="1">
      <alignment horizontal="left" vertical="center"/>
    </xf>
    <xf numFmtId="37" fontId="5" fillId="2" borderId="98" xfId="11" applyNumberFormat="1" applyFont="1" applyFill="1" applyBorder="1" applyAlignment="1">
      <alignment vertical="center"/>
    </xf>
    <xf numFmtId="9" fontId="5" fillId="2" borderId="0" xfId="10" applyFont="1" applyFill="1" applyAlignment="1">
      <alignment vertical="center"/>
    </xf>
    <xf numFmtId="0" fontId="17" fillId="2" borderId="20" xfId="11" applyFont="1" applyFill="1" applyBorder="1" applyAlignment="1">
      <alignment horizontal="left" vertical="center"/>
    </xf>
    <xf numFmtId="181" fontId="17" fillId="2" borderId="41" xfId="12" applyNumberFormat="1" applyFont="1" applyFill="1" applyBorder="1" applyAlignment="1" applyProtection="1">
      <alignment vertical="center"/>
    </xf>
    <xf numFmtId="181" fontId="17" fillId="2" borderId="67" xfId="12" applyNumberFormat="1" applyFont="1" applyFill="1" applyBorder="1" applyAlignment="1" applyProtection="1">
      <alignment vertical="center"/>
    </xf>
    <xf numFmtId="0" fontId="5" fillId="2" borderId="96" xfId="11" applyFont="1" applyFill="1" applyBorder="1" applyAlignment="1">
      <alignment horizontal="left" vertical="center"/>
    </xf>
    <xf numFmtId="5" fontId="5" fillId="2" borderId="99" xfId="11" applyNumberFormat="1" applyFont="1" applyFill="1" applyBorder="1" applyAlignment="1">
      <alignment vertical="center"/>
    </xf>
    <xf numFmtId="0" fontId="17" fillId="2" borderId="21" xfId="11" applyFont="1" applyFill="1" applyBorder="1" applyAlignment="1">
      <alignment horizontal="left" vertical="center"/>
    </xf>
    <xf numFmtId="174" fontId="5" fillId="2" borderId="0" xfId="10" applyNumberFormat="1" applyFont="1" applyFill="1" applyAlignment="1">
      <alignment vertical="center"/>
    </xf>
    <xf numFmtId="173" fontId="5" fillId="2" borderId="0" xfId="10" applyNumberFormat="1" applyFont="1" applyFill="1" applyAlignment="1">
      <alignment vertical="center"/>
    </xf>
    <xf numFmtId="0" fontId="17" fillId="2" borderId="14" xfId="11" applyFont="1" applyFill="1" applyBorder="1" applyAlignment="1">
      <alignment vertical="center" wrapText="1"/>
    </xf>
    <xf numFmtId="5" fontId="17" fillId="2" borderId="68" xfId="11" applyNumberFormat="1" applyFont="1" applyFill="1" applyBorder="1" applyAlignment="1">
      <alignment vertical="center"/>
    </xf>
    <xf numFmtId="5" fontId="17" fillId="2" borderId="100" xfId="11" applyNumberFormat="1" applyFont="1" applyFill="1" applyBorder="1" applyAlignment="1">
      <alignment vertical="center"/>
    </xf>
    <xf numFmtId="5" fontId="17" fillId="2" borderId="22" xfId="11" applyNumberFormat="1" applyFont="1" applyFill="1" applyBorder="1" applyAlignment="1">
      <alignment vertical="center"/>
    </xf>
    <xf numFmtId="5" fontId="17" fillId="2" borderId="68" xfId="11" applyNumberFormat="1" applyFont="1" applyFill="1" applyBorder="1" applyAlignment="1">
      <alignment horizontal="right" vertical="center"/>
    </xf>
    <xf numFmtId="5" fontId="17" fillId="2" borderId="100" xfId="11" applyNumberFormat="1" applyFont="1" applyFill="1" applyBorder="1" applyAlignment="1">
      <alignment horizontal="right" vertical="center"/>
    </xf>
    <xf numFmtId="6" fontId="17" fillId="2" borderId="22" xfId="11" applyNumberFormat="1" applyFont="1" applyFill="1" applyBorder="1" applyAlignment="1">
      <alignment horizontal="right" vertical="center"/>
    </xf>
    <xf numFmtId="0" fontId="5" fillId="2" borderId="0" xfId="11" applyFont="1" applyFill="1" applyAlignment="1">
      <alignment horizontal="centerContinuous" vertical="center"/>
    </xf>
    <xf numFmtId="0" fontId="5" fillId="2" borderId="0" xfId="11" applyFont="1" applyFill="1" applyAlignment="1">
      <alignment horizontal="center" vertical="center"/>
    </xf>
    <xf numFmtId="0" fontId="13" fillId="0" borderId="0" xfId="0" applyFont="1"/>
    <xf numFmtId="0" fontId="13" fillId="0" borderId="0" xfId="0" applyFont="1" applyAlignment="1">
      <alignment vertical="center"/>
    </xf>
    <xf numFmtId="0" fontId="17" fillId="2" borderId="0" xfId="11" applyFont="1" applyFill="1" applyAlignment="1">
      <alignment vertical="center" wrapText="1"/>
    </xf>
    <xf numFmtId="0" fontId="6" fillId="2" borderId="0" xfId="18" applyFill="1" applyAlignment="1">
      <alignment vertical="center"/>
    </xf>
    <xf numFmtId="0" fontId="9" fillId="0" borderId="0" xfId="18" applyFont="1" applyAlignment="1">
      <alignment vertical="center"/>
    </xf>
    <xf numFmtId="177" fontId="5" fillId="2" borderId="29" xfId="14" applyNumberFormat="1" applyFont="1" applyFill="1" applyBorder="1" applyAlignment="1">
      <alignment horizontal="right" vertical="center" indent="7"/>
    </xf>
    <xf numFmtId="176" fontId="5" fillId="2" borderId="29" xfId="14" applyNumberFormat="1" applyFont="1" applyFill="1" applyBorder="1" applyAlignment="1">
      <alignment horizontal="right" vertical="center" indent="7"/>
    </xf>
    <xf numFmtId="176" fontId="5" fillId="2" borderId="28" xfId="14" applyNumberFormat="1" applyFont="1" applyFill="1" applyBorder="1" applyAlignment="1">
      <alignment horizontal="right" vertical="center" indent="7"/>
    </xf>
    <xf numFmtId="167" fontId="5" fillId="2" borderId="29" xfId="14" applyNumberFormat="1" applyFont="1" applyFill="1" applyBorder="1" applyAlignment="1">
      <alignment horizontal="right" vertical="center" indent="5"/>
    </xf>
    <xf numFmtId="184" fontId="5" fillId="2" borderId="11" xfId="14" applyNumberFormat="1" applyFont="1" applyFill="1" applyBorder="1" applyAlignment="1">
      <alignment horizontal="right" vertical="center" indent="8"/>
    </xf>
    <xf numFmtId="175" fontId="5" fillId="2" borderId="29" xfId="14" applyNumberFormat="1" applyFont="1" applyFill="1" applyBorder="1" applyAlignment="1">
      <alignment horizontal="right" vertical="center" indent="5"/>
    </xf>
    <xf numFmtId="1" fontId="5" fillId="2" borderId="11" xfId="14" applyNumberFormat="1" applyFont="1" applyFill="1" applyBorder="1" applyAlignment="1">
      <alignment horizontal="right" vertical="center" indent="10"/>
    </xf>
    <xf numFmtId="175" fontId="5" fillId="2" borderId="28" xfId="14" applyNumberFormat="1" applyFont="1" applyFill="1" applyBorder="1" applyAlignment="1">
      <alignment horizontal="right" vertical="center" indent="5"/>
    </xf>
    <xf numFmtId="1" fontId="5" fillId="2" borderId="83" xfId="14" applyNumberFormat="1" applyFont="1" applyFill="1" applyBorder="1" applyAlignment="1">
      <alignment horizontal="right" vertical="center" indent="10"/>
    </xf>
    <xf numFmtId="164" fontId="5" fillId="2" borderId="107" xfId="5" applyNumberFormat="1" applyFont="1" applyFill="1" applyBorder="1" applyAlignment="1" applyProtection="1">
      <alignment vertical="center"/>
    </xf>
    <xf numFmtId="164" fontId="5" fillId="2" borderId="26" xfId="5" applyNumberFormat="1" applyFont="1" applyFill="1" applyBorder="1" applyAlignment="1" applyProtection="1">
      <alignment vertical="center"/>
    </xf>
    <xf numFmtId="164" fontId="5" fillId="2" borderId="40" xfId="5" applyNumberFormat="1" applyFont="1" applyFill="1" applyBorder="1" applyAlignment="1" applyProtection="1">
      <alignment vertical="center"/>
    </xf>
    <xf numFmtId="164" fontId="5" fillId="2" borderId="106" xfId="5" applyNumberFormat="1" applyFont="1" applyFill="1" applyBorder="1" applyAlignment="1" applyProtection="1">
      <alignment vertical="center"/>
    </xf>
    <xf numFmtId="164" fontId="5" fillId="2" borderId="7" xfId="5" applyNumberFormat="1" applyFont="1" applyFill="1" applyBorder="1" applyAlignment="1" applyProtection="1">
      <alignment vertical="center"/>
    </xf>
    <xf numFmtId="164" fontId="5" fillId="2" borderId="6" xfId="5" applyNumberFormat="1" applyFont="1" applyFill="1" applyBorder="1" applyAlignment="1" applyProtection="1">
      <alignment vertical="center"/>
    </xf>
    <xf numFmtId="0" fontId="5" fillId="2" borderId="106" xfId="18" applyFont="1" applyFill="1" applyBorder="1" applyAlignment="1">
      <alignment vertical="center"/>
    </xf>
    <xf numFmtId="0" fontId="5" fillId="0" borderId="0" xfId="15" applyNumberFormat="1" applyFont="1" applyAlignment="1">
      <alignment vertical="center"/>
    </xf>
    <xf numFmtId="0" fontId="5" fillId="2" borderId="45" xfId="15" applyNumberFormat="1" applyFont="1" applyFill="1" applyBorder="1" applyAlignment="1">
      <alignment vertical="center"/>
    </xf>
    <xf numFmtId="0" fontId="5" fillId="2" borderId="63" xfId="15" applyNumberFormat="1" applyFont="1" applyFill="1" applyBorder="1" applyAlignment="1">
      <alignment horizontal="center" vertical="center" wrapText="1"/>
    </xf>
    <xf numFmtId="0" fontId="5" fillId="2" borderId="64" xfId="15" applyNumberFormat="1" applyFont="1" applyFill="1" applyBorder="1" applyAlignment="1">
      <alignment horizontal="center" vertical="center" wrapText="1"/>
    </xf>
    <xf numFmtId="0" fontId="17" fillId="2" borderId="47" xfId="15" applyNumberFormat="1" applyFont="1" applyFill="1" applyBorder="1" applyAlignment="1">
      <alignment horizontal="left" vertical="center"/>
    </xf>
    <xf numFmtId="2" fontId="5" fillId="2" borderId="29" xfId="15" applyNumberFormat="1" applyFont="1" applyFill="1" applyBorder="1" applyAlignment="1">
      <alignment vertical="center"/>
    </xf>
    <xf numFmtId="2" fontId="5" fillId="2" borderId="46" xfId="15" applyNumberFormat="1" applyFont="1" applyFill="1" applyBorder="1" applyAlignment="1">
      <alignment vertical="center"/>
    </xf>
    <xf numFmtId="0" fontId="5" fillId="2" borderId="47" xfId="15" applyNumberFormat="1" applyFont="1" applyFill="1" applyBorder="1" applyAlignment="1">
      <alignment vertical="center"/>
    </xf>
    <xf numFmtId="172" fontId="5" fillId="2" borderId="46" xfId="15" applyNumberFormat="1" applyFont="1" applyFill="1" applyBorder="1" applyAlignment="1">
      <alignment horizontal="right" vertical="center" indent="1"/>
    </xf>
    <xf numFmtId="0" fontId="11" fillId="0" borderId="0" xfId="15" applyNumberFormat="1" applyFont="1" applyAlignment="1">
      <alignment vertical="center" wrapText="1"/>
    </xf>
    <xf numFmtId="172" fontId="5" fillId="0" borderId="0" xfId="15" applyNumberFormat="1" applyFont="1" applyAlignment="1">
      <alignment vertical="center"/>
    </xf>
    <xf numFmtId="0" fontId="5" fillId="2" borderId="65" xfId="15" applyNumberFormat="1" applyFont="1" applyFill="1" applyBorder="1" applyAlignment="1">
      <alignment vertical="center"/>
    </xf>
    <xf numFmtId="172" fontId="5" fillId="2" borderId="38" xfId="15" applyNumberFormat="1" applyFont="1" applyFill="1" applyBorder="1" applyAlignment="1">
      <alignment horizontal="right" vertical="center" indent="1"/>
    </xf>
    <xf numFmtId="172" fontId="5" fillId="2" borderId="66" xfId="15" applyNumberFormat="1" applyFont="1" applyFill="1" applyBorder="1" applyAlignment="1">
      <alignment horizontal="right" vertical="center" indent="1"/>
    </xf>
    <xf numFmtId="0" fontId="17" fillId="2" borderId="47" xfId="15" applyNumberFormat="1" applyFont="1" applyFill="1" applyBorder="1" applyAlignment="1">
      <alignment vertical="center"/>
    </xf>
    <xf numFmtId="0" fontId="5" fillId="2" borderId="58" xfId="15" applyNumberFormat="1" applyFont="1" applyFill="1" applyBorder="1" applyAlignment="1">
      <alignment vertical="center"/>
    </xf>
    <xf numFmtId="172" fontId="5" fillId="2" borderId="30" xfId="15" applyNumberFormat="1" applyFont="1" applyFill="1" applyBorder="1" applyAlignment="1">
      <alignment horizontal="right" vertical="center" indent="1"/>
    </xf>
    <xf numFmtId="172" fontId="5" fillId="0" borderId="29" xfId="15" applyNumberFormat="1" applyFont="1" applyBorder="1" applyAlignment="1">
      <alignment horizontal="right" vertical="center" indent="1"/>
    </xf>
    <xf numFmtId="0" fontId="5" fillId="2" borderId="47" xfId="15" applyNumberFormat="1" applyFont="1" applyFill="1" applyBorder="1" applyAlignment="1">
      <alignment horizontal="left" vertical="center"/>
    </xf>
    <xf numFmtId="0" fontId="5" fillId="2" borderId="0" xfId="15" applyNumberFormat="1" applyFont="1" applyFill="1" applyAlignment="1">
      <alignment vertical="center"/>
    </xf>
    <xf numFmtId="172" fontId="5" fillId="2" borderId="0" xfId="15" applyNumberFormat="1" applyFont="1" applyFill="1" applyAlignment="1">
      <alignment horizontal="right" vertical="center" indent="1"/>
    </xf>
    <xf numFmtId="0" fontId="11" fillId="0" borderId="0" xfId="6" applyFont="1" applyAlignment="1">
      <alignment horizontal="center" vertical="top"/>
    </xf>
    <xf numFmtId="2" fontId="17" fillId="2" borderId="53" xfId="4" applyNumberFormat="1" applyFont="1" applyFill="1" applyBorder="1" applyAlignment="1">
      <alignment horizontal="center" vertical="center" wrapText="1"/>
    </xf>
    <xf numFmtId="2" fontId="17" fillId="2" borderId="52" xfId="4" applyNumberFormat="1" applyFont="1" applyFill="1" applyBorder="1" applyAlignment="1">
      <alignment horizontal="center" vertical="center" wrapText="1"/>
    </xf>
    <xf numFmtId="2" fontId="17" fillId="2" borderId="61" xfId="4" applyNumberFormat="1" applyFont="1" applyFill="1" applyBorder="1" applyAlignment="1">
      <alignment horizontal="center" vertical="center" wrapText="1"/>
    </xf>
    <xf numFmtId="185" fontId="5" fillId="2" borderId="51" xfId="14" applyNumberFormat="1" applyFont="1" applyFill="1" applyBorder="1" applyAlignment="1">
      <alignment horizontal="right" vertical="center"/>
    </xf>
    <xf numFmtId="186" fontId="5" fillId="2" borderId="0" xfId="14" applyNumberFormat="1" applyFont="1" applyFill="1" applyBorder="1" applyAlignment="1">
      <alignment horizontal="right" vertical="center"/>
    </xf>
    <xf numFmtId="186" fontId="5" fillId="2" borderId="5" xfId="14" applyNumberFormat="1" applyFont="1" applyFill="1" applyBorder="1" applyAlignment="1">
      <alignment horizontal="right" vertical="center"/>
    </xf>
    <xf numFmtId="186" fontId="5" fillId="2" borderId="4" xfId="14" applyNumberFormat="1" applyFont="1" applyFill="1" applyBorder="1" applyAlignment="1">
      <alignment horizontal="right" vertical="center"/>
    </xf>
    <xf numFmtId="185" fontId="5" fillId="2" borderId="0" xfId="14" applyNumberFormat="1" applyFont="1" applyFill="1" applyBorder="1" applyAlignment="1">
      <alignment horizontal="right" vertical="center"/>
    </xf>
    <xf numFmtId="187" fontId="5" fillId="2" borderId="0" xfId="14" applyNumberFormat="1" applyFont="1" applyFill="1" applyBorder="1" applyAlignment="1">
      <alignment horizontal="right" vertical="center"/>
    </xf>
    <xf numFmtId="188" fontId="5" fillId="2" borderId="51" xfId="14" applyNumberFormat="1" applyFont="1" applyFill="1" applyBorder="1" applyAlignment="1">
      <alignment horizontal="right" vertical="center"/>
    </xf>
    <xf numFmtId="189" fontId="5" fillId="2" borderId="0" xfId="14" applyNumberFormat="1" applyFont="1" applyFill="1" applyBorder="1" applyAlignment="1">
      <alignment horizontal="right" vertical="center"/>
    </xf>
    <xf numFmtId="189" fontId="5" fillId="2" borderId="5" xfId="14" applyNumberFormat="1" applyFont="1" applyFill="1" applyBorder="1" applyAlignment="1">
      <alignment horizontal="right" vertical="center"/>
    </xf>
    <xf numFmtId="189" fontId="5" fillId="2" borderId="4" xfId="14" applyNumberFormat="1" applyFont="1" applyFill="1" applyBorder="1" applyAlignment="1">
      <alignment horizontal="right" vertical="center"/>
    </xf>
    <xf numFmtId="188" fontId="5" fillId="2" borderId="108" xfId="14" applyNumberFormat="1" applyFont="1" applyFill="1" applyBorder="1" applyAlignment="1">
      <alignment horizontal="right" vertical="center"/>
    </xf>
    <xf numFmtId="189" fontId="5" fillId="2" borderId="46" xfId="14" applyNumberFormat="1" applyFont="1" applyFill="1" applyBorder="1" applyAlignment="1">
      <alignment horizontal="right" vertical="center"/>
    </xf>
    <xf numFmtId="189" fontId="5" fillId="2" borderId="59" xfId="14" applyNumberFormat="1" applyFont="1" applyFill="1" applyBorder="1" applyAlignment="1">
      <alignment horizontal="right" vertical="center"/>
    </xf>
    <xf numFmtId="189" fontId="5" fillId="2" borderId="49" xfId="14" applyNumberFormat="1" applyFont="1" applyFill="1" applyBorder="1" applyAlignment="1">
      <alignment horizontal="right" vertical="center"/>
    </xf>
    <xf numFmtId="190" fontId="5" fillId="2" borderId="0" xfId="14" applyNumberFormat="1" applyFont="1" applyFill="1" applyBorder="1" applyAlignment="1">
      <alignment horizontal="right" vertical="center"/>
    </xf>
    <xf numFmtId="190" fontId="5" fillId="2" borderId="5" xfId="14" applyNumberFormat="1" applyFont="1" applyFill="1" applyBorder="1" applyAlignment="1">
      <alignment horizontal="right" vertical="center"/>
    </xf>
    <xf numFmtId="190" fontId="5" fillId="2" borderId="4" xfId="14" applyNumberFormat="1" applyFont="1" applyFill="1" applyBorder="1" applyAlignment="1">
      <alignment horizontal="right" vertical="center"/>
    </xf>
    <xf numFmtId="191" fontId="5" fillId="2" borderId="51" xfId="14" applyNumberFormat="1" applyFont="1" applyFill="1" applyBorder="1" applyAlignment="1">
      <alignment horizontal="right" vertical="center"/>
    </xf>
    <xf numFmtId="0" fontId="15" fillId="0" borderId="0" xfId="0" applyFont="1" applyAlignment="1">
      <alignment horizontal="center" vertical="top"/>
    </xf>
    <xf numFmtId="0" fontId="15" fillId="3" borderId="0" xfId="0" applyFont="1" applyFill="1" applyAlignment="1">
      <alignment horizontal="right" vertical="top" wrapText="1"/>
    </xf>
    <xf numFmtId="0" fontId="15" fillId="3" borderId="0" xfId="0" applyFont="1" applyFill="1" applyAlignment="1">
      <alignment vertical="top" wrapText="1"/>
    </xf>
    <xf numFmtId="0" fontId="5" fillId="0" borderId="0" xfId="11" applyFont="1" applyAlignment="1">
      <alignment vertical="top"/>
    </xf>
    <xf numFmtId="0" fontId="13" fillId="0" borderId="0" xfId="0" applyFont="1" applyAlignment="1">
      <alignment vertical="top"/>
    </xf>
    <xf numFmtId="0" fontId="15" fillId="0" borderId="0" xfId="0" applyFont="1" applyAlignment="1">
      <alignment horizontal="center" vertical="top" wrapText="1"/>
    </xf>
    <xf numFmtId="0" fontId="13" fillId="0" borderId="0" xfId="0" applyFont="1" applyAlignment="1">
      <alignment wrapText="1"/>
    </xf>
    <xf numFmtId="0" fontId="13" fillId="0" borderId="0" xfId="0" applyFont="1" applyAlignment="1">
      <alignment vertical="top" wrapText="1"/>
    </xf>
    <xf numFmtId="0" fontId="13" fillId="3" borderId="0" xfId="0" applyFont="1" applyFill="1" applyAlignment="1">
      <alignment vertical="top" wrapText="1"/>
    </xf>
    <xf numFmtId="0" fontId="16" fillId="3" borderId="0" xfId="0" applyFont="1" applyFill="1" applyAlignment="1">
      <alignment vertical="top" wrapText="1"/>
    </xf>
    <xf numFmtId="0" fontId="15" fillId="2" borderId="0" xfId="0" applyFont="1" applyFill="1" applyAlignment="1">
      <alignment horizontal="center" vertical="top"/>
    </xf>
    <xf numFmtId="0" fontId="13" fillId="2" borderId="0" xfId="0" applyFont="1" applyFill="1" applyAlignment="1">
      <alignment vertical="top"/>
    </xf>
    <xf numFmtId="0" fontId="13" fillId="2" borderId="0" xfId="0" applyFont="1" applyFill="1" applyAlignment="1">
      <alignment horizontal="center" vertical="top"/>
    </xf>
    <xf numFmtId="0" fontId="17" fillId="2" borderId="0" xfId="6" applyFont="1" applyFill="1" applyAlignment="1">
      <alignment vertical="center"/>
    </xf>
    <xf numFmtId="9" fontId="17" fillId="2" borderId="0" xfId="6" applyNumberFormat="1" applyFont="1" applyFill="1" applyAlignment="1">
      <alignment vertical="center"/>
    </xf>
    <xf numFmtId="3" fontId="5" fillId="4" borderId="0" xfId="0" applyNumberFormat="1" applyFont="1" applyFill="1" applyAlignment="1">
      <alignment horizontal="right" vertical="center" indent="3"/>
    </xf>
    <xf numFmtId="3" fontId="5" fillId="4" borderId="33" xfId="0" applyNumberFormat="1" applyFont="1" applyFill="1" applyBorder="1" applyAlignment="1">
      <alignment horizontal="right" vertical="center" indent="3"/>
    </xf>
    <xf numFmtId="3" fontId="5" fillId="4" borderId="11" xfId="0" applyNumberFormat="1" applyFont="1" applyFill="1" applyBorder="1" applyAlignment="1">
      <alignment horizontal="right" vertical="center" indent="3"/>
    </xf>
    <xf numFmtId="3" fontId="5" fillId="4" borderId="4" xfId="0" applyNumberFormat="1" applyFont="1" applyFill="1" applyBorder="1" applyAlignment="1">
      <alignment horizontal="right" vertical="center" indent="3"/>
    </xf>
    <xf numFmtId="3" fontId="5" fillId="4" borderId="44" xfId="0" applyNumberFormat="1" applyFont="1" applyFill="1" applyBorder="1" applyAlignment="1">
      <alignment horizontal="right" vertical="center" indent="3"/>
    </xf>
    <xf numFmtId="3" fontId="5" fillId="4" borderId="12" xfId="0" applyNumberFormat="1" applyFont="1" applyFill="1" applyBorder="1" applyAlignment="1">
      <alignment horizontal="right" vertical="center" indent="3"/>
    </xf>
    <xf numFmtId="192" fontId="5" fillId="4" borderId="15" xfId="0" applyNumberFormat="1" applyFont="1" applyFill="1" applyBorder="1" applyAlignment="1">
      <alignment horizontal="right" vertical="center" indent="3"/>
    </xf>
    <xf numFmtId="192" fontId="5" fillId="4" borderId="17" xfId="0" applyNumberFormat="1" applyFont="1" applyFill="1" applyBorder="1" applyAlignment="1">
      <alignment horizontal="right" vertical="center" indent="3"/>
    </xf>
    <xf numFmtId="0" fontId="5" fillId="4" borderId="0" xfId="0" applyFont="1" applyFill="1" applyAlignment="1">
      <alignment vertical="center"/>
    </xf>
    <xf numFmtId="0" fontId="5" fillId="0" borderId="0" xfId="0" applyFont="1" applyAlignment="1">
      <alignment vertical="center"/>
    </xf>
    <xf numFmtId="0" fontId="17" fillId="4" borderId="60" xfId="0" applyFont="1" applyFill="1" applyBorder="1" applyAlignment="1">
      <alignment horizontal="center" vertical="center"/>
    </xf>
    <xf numFmtId="0" fontId="17" fillId="4" borderId="53" xfId="0" applyFont="1" applyFill="1" applyBorder="1" applyAlignment="1">
      <alignment horizontal="center" vertical="center" wrapText="1"/>
    </xf>
    <xf numFmtId="0" fontId="17" fillId="4" borderId="52" xfId="0" applyFont="1" applyFill="1" applyBorder="1" applyAlignment="1">
      <alignment horizontal="center" vertical="center" wrapText="1"/>
    </xf>
    <xf numFmtId="0" fontId="17" fillId="4" borderId="57" xfId="0" applyFont="1" applyFill="1" applyBorder="1" applyAlignment="1">
      <alignment horizontal="center" vertical="center" wrapText="1"/>
    </xf>
    <xf numFmtId="0" fontId="5" fillId="4" borderId="47" xfId="0" applyFont="1" applyFill="1" applyBorder="1" applyAlignment="1">
      <alignment horizontal="center" vertical="center"/>
    </xf>
    <xf numFmtId="0" fontId="5" fillId="0" borderId="50" xfId="0" applyFont="1" applyBorder="1" applyAlignment="1">
      <alignment horizontal="center" vertical="center"/>
    </xf>
    <xf numFmtId="0" fontId="5" fillId="0" borderId="0" xfId="0" applyFont="1" applyAlignment="1">
      <alignment horizontal="center" vertical="center"/>
    </xf>
    <xf numFmtId="0" fontId="7" fillId="4" borderId="0" xfId="0" applyFont="1" applyFill="1" applyAlignment="1">
      <alignment vertical="center"/>
    </xf>
    <xf numFmtId="0" fontId="5" fillId="4" borderId="0" xfId="0" applyFont="1" applyFill="1" applyAlignment="1">
      <alignment vertical="center" wrapText="1"/>
    </xf>
    <xf numFmtId="0" fontId="5" fillId="0" borderId="0" xfId="0" applyFont="1" applyAlignment="1">
      <alignment vertical="center" wrapText="1"/>
    </xf>
    <xf numFmtId="0" fontId="5" fillId="4" borderId="0" xfId="0" applyFont="1" applyFill="1" applyAlignment="1">
      <alignment horizontal="center" vertical="center"/>
    </xf>
    <xf numFmtId="2" fontId="5" fillId="0" borderId="0" xfId="4" applyNumberFormat="1" applyFont="1" applyAlignment="1">
      <alignment vertical="center"/>
    </xf>
    <xf numFmtId="2" fontId="17" fillId="2" borderId="0" xfId="4" applyNumberFormat="1" applyFont="1" applyFill="1" applyAlignment="1">
      <alignment horizontal="center" vertical="center" wrapText="1"/>
    </xf>
    <xf numFmtId="2" fontId="5" fillId="2" borderId="0" xfId="1" quotePrefix="1" applyNumberFormat="1" applyFont="1" applyFill="1" applyAlignment="1">
      <alignment horizontal="left" vertical="center"/>
    </xf>
    <xf numFmtId="2" fontId="5" fillId="2" borderId="0" xfId="4" applyNumberFormat="1" applyFont="1" applyFill="1" applyAlignment="1">
      <alignment vertical="center"/>
    </xf>
    <xf numFmtId="2" fontId="5" fillId="0" borderId="0" xfId="4" applyNumberFormat="1" applyFont="1" applyAlignment="1">
      <alignment vertical="center" wrapText="1"/>
    </xf>
    <xf numFmtId="193" fontId="5" fillId="4" borderId="30" xfId="0" applyNumberFormat="1" applyFont="1" applyFill="1" applyBorder="1" applyAlignment="1">
      <alignment vertical="center"/>
    </xf>
    <xf numFmtId="194" fontId="5" fillId="4" borderId="29" xfId="0" applyNumberFormat="1" applyFont="1" applyFill="1" applyBorder="1" applyAlignment="1">
      <alignment vertical="center"/>
    </xf>
    <xf numFmtId="194" fontId="5" fillId="4" borderId="27" xfId="0" applyNumberFormat="1" applyFont="1" applyFill="1" applyBorder="1" applyAlignment="1">
      <alignment vertical="center"/>
    </xf>
    <xf numFmtId="192" fontId="5" fillId="4" borderId="13" xfId="0" applyNumberFormat="1" applyFont="1" applyFill="1" applyBorder="1" applyAlignment="1">
      <alignment horizontal="right" vertical="center" indent="3"/>
    </xf>
    <xf numFmtId="192" fontId="5" fillId="4" borderId="5" xfId="0" applyNumberFormat="1" applyFont="1" applyFill="1" applyBorder="1" applyAlignment="1">
      <alignment horizontal="right" vertical="center" indent="3"/>
    </xf>
    <xf numFmtId="192" fontId="5" fillId="4" borderId="34" xfId="0" applyNumberFormat="1" applyFont="1" applyFill="1" applyBorder="1" applyAlignment="1">
      <alignment horizontal="right" vertical="center" indent="3"/>
    </xf>
    <xf numFmtId="0" fontId="17" fillId="2" borderId="0" xfId="15" applyNumberFormat="1" applyFont="1" applyFill="1" applyAlignment="1">
      <alignment horizontal="center" vertical="center"/>
    </xf>
    <xf numFmtId="0" fontId="5" fillId="2" borderId="0" xfId="15" applyNumberFormat="1" applyFont="1" applyFill="1" applyAlignment="1">
      <alignment horizontal="left" vertical="top" wrapText="1"/>
    </xf>
    <xf numFmtId="0" fontId="5" fillId="0" borderId="0" xfId="1" applyFont="1" applyAlignment="1">
      <alignment horizontal="center" vertical="center"/>
    </xf>
    <xf numFmtId="0" fontId="11" fillId="0" borderId="0" xfId="1" applyFont="1" applyAlignment="1">
      <alignment horizontal="center" vertical="center"/>
    </xf>
    <xf numFmtId="0" fontId="5" fillId="2" borderId="0" xfId="1" applyFont="1" applyFill="1" applyAlignment="1">
      <alignment horizontal="left" vertical="center" wrapText="1"/>
    </xf>
    <xf numFmtId="0" fontId="5" fillId="0" borderId="0" xfId="1" applyFont="1" applyAlignment="1">
      <alignment horizontal="center" vertical="top"/>
    </xf>
    <xf numFmtId="182" fontId="5" fillId="2" borderId="0" xfId="1" applyNumberFormat="1" applyFont="1" applyFill="1" applyAlignment="1">
      <alignment horizontal="center" vertical="center"/>
    </xf>
    <xf numFmtId="0" fontId="5" fillId="2" borderId="0" xfId="1" applyFont="1" applyFill="1" applyAlignment="1">
      <alignment horizontal="center" vertical="center"/>
    </xf>
    <xf numFmtId="0" fontId="5" fillId="2" borderId="1" xfId="1" applyFont="1" applyFill="1" applyBorder="1" applyAlignment="1">
      <alignment horizontal="center" vertical="center"/>
    </xf>
    <xf numFmtId="0" fontId="5" fillId="2" borderId="4" xfId="1" applyFont="1" applyFill="1" applyBorder="1" applyAlignment="1">
      <alignment horizontal="center" vertical="center"/>
    </xf>
    <xf numFmtId="2" fontId="5" fillId="0" borderId="0" xfId="1" applyNumberFormat="1" applyFont="1" applyAlignment="1">
      <alignment horizontal="center" vertical="center"/>
    </xf>
    <xf numFmtId="0" fontId="17" fillId="2" borderId="14" xfId="1" applyFont="1" applyFill="1" applyBorder="1" applyAlignment="1">
      <alignment horizontal="center" vertical="center"/>
    </xf>
    <xf numFmtId="0" fontId="17" fillId="2" borderId="0" xfId="1" applyFont="1" applyFill="1" applyAlignment="1">
      <alignment horizontal="center" vertical="center"/>
    </xf>
    <xf numFmtId="0" fontId="5" fillId="0" borderId="47" xfId="15" applyNumberFormat="1" applyFont="1" applyBorder="1" applyAlignment="1">
      <alignment vertical="center"/>
    </xf>
    <xf numFmtId="0" fontId="5" fillId="2" borderId="111" xfId="15" applyNumberFormat="1" applyFont="1" applyFill="1" applyBorder="1" applyAlignment="1">
      <alignment vertical="center"/>
    </xf>
    <xf numFmtId="165" fontId="5" fillId="2" borderId="28" xfId="10" applyNumberFormat="1" applyFont="1" applyFill="1" applyBorder="1" applyAlignment="1" applyProtection="1">
      <alignment horizontal="right" vertical="center" indent="1"/>
    </xf>
    <xf numFmtId="172" fontId="5" fillId="2" borderId="112" xfId="15" applyNumberFormat="1" applyFont="1" applyFill="1" applyBorder="1" applyAlignment="1">
      <alignment horizontal="right" vertical="center" indent="1"/>
    </xf>
    <xf numFmtId="165" fontId="5" fillId="0" borderId="0" xfId="15" applyNumberFormat="1" applyFont="1" applyAlignment="1">
      <alignment vertical="center"/>
    </xf>
    <xf numFmtId="167" fontId="5" fillId="2" borderId="51" xfId="14" applyNumberFormat="1" applyFont="1" applyFill="1" applyBorder="1" applyAlignment="1">
      <alignment horizontal="right"/>
    </xf>
    <xf numFmtId="195" fontId="5" fillId="4" borderId="0" xfId="0" applyNumberFormat="1" applyFont="1" applyFill="1" applyAlignment="1">
      <alignment horizontal="right" vertical="center"/>
    </xf>
    <xf numFmtId="195" fontId="5" fillId="4" borderId="62" xfId="0" applyNumberFormat="1" applyFont="1" applyFill="1" applyBorder="1" applyAlignment="1">
      <alignment horizontal="right" vertical="center"/>
    </xf>
    <xf numFmtId="195" fontId="5" fillId="4" borderId="51" xfId="0" applyNumberFormat="1" applyFont="1" applyFill="1" applyBorder="1" applyAlignment="1">
      <alignment horizontal="right" vertical="center"/>
    </xf>
    <xf numFmtId="195" fontId="5" fillId="4" borderId="55" xfId="0" applyNumberFormat="1" applyFont="1" applyFill="1" applyBorder="1" applyAlignment="1">
      <alignment horizontal="right" vertical="center"/>
    </xf>
    <xf numFmtId="196" fontId="5" fillId="4" borderId="0" xfId="0" applyNumberFormat="1" applyFont="1" applyFill="1" applyAlignment="1">
      <alignment horizontal="right" vertical="center"/>
    </xf>
    <xf numFmtId="196" fontId="5" fillId="4" borderId="54" xfId="0" applyNumberFormat="1" applyFont="1" applyFill="1" applyBorder="1" applyAlignment="1">
      <alignment horizontal="right" vertical="center"/>
    </xf>
    <xf numFmtId="192" fontId="5" fillId="4" borderId="43" xfId="0" applyNumberFormat="1" applyFont="1" applyFill="1" applyBorder="1" applyAlignment="1">
      <alignment horizontal="right" vertical="center" indent="3"/>
    </xf>
    <xf numFmtId="193" fontId="5" fillId="4" borderId="109" xfId="0" applyNumberFormat="1" applyFont="1" applyFill="1" applyBorder="1" applyAlignment="1">
      <alignment vertical="center"/>
    </xf>
    <xf numFmtId="0" fontId="17" fillId="2" borderId="110" xfId="6" applyFont="1" applyFill="1" applyBorder="1" applyAlignment="1">
      <alignment horizontal="left" vertical="center"/>
    </xf>
    <xf numFmtId="0" fontId="5" fillId="2" borderId="110" xfId="6" applyFont="1" applyFill="1" applyBorder="1" applyAlignment="1">
      <alignment horizontal="left" vertical="center"/>
    </xf>
    <xf numFmtId="0" fontId="5" fillId="2" borderId="11" xfId="6" applyFont="1" applyFill="1" applyBorder="1" applyAlignment="1">
      <alignment horizontal="left" vertical="center"/>
    </xf>
    <xf numFmtId="0" fontId="17" fillId="2" borderId="115" xfId="11" applyFont="1" applyFill="1" applyBorder="1" applyAlignment="1">
      <alignment horizontal="left" vertical="center"/>
    </xf>
    <xf numFmtId="0" fontId="17" fillId="2" borderId="67" xfId="6" applyFont="1" applyFill="1" applyBorder="1" applyAlignment="1">
      <alignment horizontal="left" vertical="center"/>
    </xf>
    <xf numFmtId="0" fontId="5" fillId="0" borderId="0" xfId="1" applyFont="1" applyAlignment="1">
      <alignment vertical="center"/>
    </xf>
    <xf numFmtId="0" fontId="17" fillId="2" borderId="23"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30"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5" fillId="2" borderId="31" xfId="1" applyFont="1" applyFill="1" applyBorder="1" applyAlignment="1">
      <alignment horizontal="left" vertical="center" indent="1"/>
    </xf>
    <xf numFmtId="193" fontId="5" fillId="4" borderId="30" xfId="0" applyNumberFormat="1" applyFont="1" applyFill="1" applyBorder="1" applyAlignment="1">
      <alignment horizontal="right" vertical="center"/>
    </xf>
    <xf numFmtId="0" fontId="5" fillId="2" borderId="3" xfId="1" applyFont="1" applyFill="1" applyBorder="1" applyAlignment="1">
      <alignment horizontal="left" vertical="center" indent="1"/>
    </xf>
    <xf numFmtId="0" fontId="5" fillId="2" borderId="24" xfId="1" applyFont="1" applyFill="1" applyBorder="1" applyAlignment="1">
      <alignment horizontal="left" vertical="center" indent="1"/>
    </xf>
    <xf numFmtId="0" fontId="5" fillId="2" borderId="2" xfId="1" applyFont="1" applyFill="1" applyBorder="1" applyAlignment="1">
      <alignment horizontal="left" vertical="center" indent="1"/>
    </xf>
    <xf numFmtId="0" fontId="5" fillId="2" borderId="0" xfId="1" applyFont="1" applyFill="1" applyAlignment="1">
      <alignment vertical="center"/>
    </xf>
    <xf numFmtId="0" fontId="5" fillId="0" borderId="0" xfId="1" applyFont="1" applyAlignment="1">
      <alignment vertical="top"/>
    </xf>
    <xf numFmtId="0" fontId="5" fillId="0" borderId="0" xfId="2" applyFont="1" applyAlignment="1">
      <alignment vertical="center"/>
    </xf>
    <xf numFmtId="0" fontId="5" fillId="0" borderId="0" xfId="2" applyFont="1" applyAlignment="1">
      <alignment horizontal="center" vertical="center"/>
    </xf>
    <xf numFmtId="0" fontId="5" fillId="0" borderId="0" xfId="2" applyFont="1" applyAlignment="1">
      <alignment horizontal="right" vertical="center"/>
    </xf>
    <xf numFmtId="0" fontId="11" fillId="0" borderId="0" xfId="2" applyFont="1" applyAlignment="1">
      <alignment horizontal="center" vertical="center"/>
    </xf>
    <xf numFmtId="172" fontId="5" fillId="0" borderId="0" xfId="1" applyNumberFormat="1" applyFont="1" applyAlignment="1">
      <alignment vertical="center"/>
    </xf>
    <xf numFmtId="0" fontId="24" fillId="0" borderId="0" xfId="20" applyFont="1"/>
    <xf numFmtId="0" fontId="23" fillId="0" borderId="0" xfId="20"/>
    <xf numFmtId="0" fontId="9" fillId="2" borderId="39" xfId="20" applyFont="1" applyFill="1" applyBorder="1"/>
    <xf numFmtId="3" fontId="23" fillId="0" borderId="0" xfId="20" applyNumberFormat="1"/>
    <xf numFmtId="0" fontId="9" fillId="2" borderId="8" xfId="20" applyFont="1" applyFill="1" applyBorder="1"/>
    <xf numFmtId="0" fontId="9" fillId="2" borderId="101" xfId="20" applyFont="1" applyFill="1" applyBorder="1"/>
    <xf numFmtId="0" fontId="9" fillId="2" borderId="9" xfId="20" applyFont="1" applyFill="1" applyBorder="1"/>
    <xf numFmtId="0" fontId="9" fillId="2" borderId="0" xfId="20" applyFont="1" applyFill="1"/>
    <xf numFmtId="0" fontId="9" fillId="2" borderId="103" xfId="20" applyFont="1" applyFill="1" applyBorder="1"/>
    <xf numFmtId="0" fontId="9" fillId="2" borderId="32" xfId="20" applyFont="1" applyFill="1" applyBorder="1"/>
    <xf numFmtId="0" fontId="9" fillId="2" borderId="105" xfId="20" applyFont="1" applyFill="1" applyBorder="1"/>
    <xf numFmtId="0" fontId="9" fillId="2" borderId="11" xfId="20" applyFont="1" applyFill="1" applyBorder="1"/>
    <xf numFmtId="172" fontId="5" fillId="2" borderId="116" xfId="15" applyNumberFormat="1" applyFont="1" applyFill="1" applyBorder="1" applyAlignment="1">
      <alignment horizontal="right" vertical="center" indent="1"/>
    </xf>
    <xf numFmtId="0" fontId="9" fillId="0" borderId="0" xfId="1" applyFont="1"/>
    <xf numFmtId="0" fontId="20" fillId="0" borderId="0" xfId="2" applyFont="1" applyAlignment="1">
      <alignment horizontal="center"/>
    </xf>
    <xf numFmtId="0" fontId="5" fillId="0" borderId="0" xfId="1" applyFont="1" applyAlignment="1">
      <alignment horizontal="left" vertical="center" wrapText="1"/>
    </xf>
    <xf numFmtId="0" fontId="5" fillId="0" borderId="0" xfId="2" applyFont="1" applyAlignment="1">
      <alignment horizontal="left" vertical="top" wrapText="1"/>
    </xf>
    <xf numFmtId="0" fontId="9" fillId="0" borderId="0" xfId="2" applyFont="1" applyAlignment="1">
      <alignment vertical="top" wrapText="1"/>
    </xf>
    <xf numFmtId="0" fontId="22" fillId="0" borderId="0" xfId="1" applyFont="1"/>
    <xf numFmtId="197" fontId="5" fillId="2" borderId="0" xfId="18" applyNumberFormat="1" applyFont="1" applyFill="1" applyAlignment="1">
      <alignment horizontal="right" vertical="center" indent="3"/>
    </xf>
    <xf numFmtId="172" fontId="9" fillId="0" borderId="0" xfId="1" applyNumberFormat="1" applyFont="1"/>
    <xf numFmtId="10" fontId="9" fillId="0" borderId="0" xfId="1" applyNumberFormat="1" applyFont="1"/>
    <xf numFmtId="192" fontId="9" fillId="0" borderId="0" xfId="1" applyNumberFormat="1" applyFont="1"/>
    <xf numFmtId="165" fontId="9" fillId="0" borderId="0" xfId="1" applyNumberFormat="1" applyFont="1"/>
    <xf numFmtId="9" fontId="5" fillId="0" borderId="0" xfId="6" applyNumberFormat="1" applyFont="1" applyAlignment="1">
      <alignment vertical="center"/>
    </xf>
    <xf numFmtId="9" fontId="5" fillId="0" borderId="0" xfId="11" applyNumberFormat="1" applyFont="1" applyAlignment="1">
      <alignment vertical="center"/>
    </xf>
    <xf numFmtId="5" fontId="5" fillId="2" borderId="36" xfId="5" applyNumberFormat="1" applyFont="1" applyFill="1" applyBorder="1" applyAlignment="1" applyProtection="1">
      <alignment vertical="center"/>
    </xf>
    <xf numFmtId="37" fontId="5" fillId="2" borderId="29" xfId="6" applyNumberFormat="1" applyFont="1" applyFill="1" applyBorder="1" applyAlignment="1">
      <alignment vertical="center"/>
    </xf>
    <xf numFmtId="37" fontId="17" fillId="2" borderId="120" xfId="6" applyNumberFormat="1" applyFont="1" applyFill="1" applyBorder="1" applyAlignment="1">
      <alignment vertical="center"/>
    </xf>
    <xf numFmtId="37" fontId="17" fillId="2" borderId="36" xfId="6" applyNumberFormat="1" applyFont="1" applyFill="1" applyBorder="1" applyAlignment="1">
      <alignment vertical="center"/>
    </xf>
    <xf numFmtId="37" fontId="5" fillId="2" borderId="36" xfId="6" applyNumberFormat="1" applyFont="1" applyFill="1" applyBorder="1" applyAlignment="1">
      <alignment vertical="center"/>
    </xf>
    <xf numFmtId="37" fontId="17" fillId="2" borderId="121" xfId="6" applyNumberFormat="1" applyFont="1" applyFill="1" applyBorder="1" applyAlignment="1">
      <alignment vertical="center"/>
    </xf>
    <xf numFmtId="37" fontId="17" fillId="2" borderId="29" xfId="6" applyNumberFormat="1" applyFont="1" applyFill="1" applyBorder="1" applyAlignment="1">
      <alignment vertical="center"/>
    </xf>
    <xf numFmtId="37" fontId="5" fillId="2" borderId="29" xfId="5" applyNumberFormat="1" applyFont="1" applyFill="1" applyBorder="1" applyAlignment="1" applyProtection="1">
      <alignment vertical="center"/>
    </xf>
    <xf numFmtId="37" fontId="17" fillId="2" borderId="120" xfId="5" applyNumberFormat="1" applyFont="1" applyFill="1" applyBorder="1" applyAlignment="1" applyProtection="1">
      <alignment vertical="center"/>
    </xf>
    <xf numFmtId="37" fontId="17" fillId="2" borderId="36" xfId="5" applyNumberFormat="1" applyFont="1" applyFill="1" applyBorder="1" applyAlignment="1" applyProtection="1">
      <alignment vertical="center"/>
    </xf>
    <xf numFmtId="37" fontId="5" fillId="2" borderId="36" xfId="5" applyNumberFormat="1" applyFont="1" applyFill="1" applyBorder="1" applyAlignment="1" applyProtection="1">
      <alignment vertical="center"/>
    </xf>
    <xf numFmtId="37" fontId="17" fillId="2" borderId="121" xfId="5" applyNumberFormat="1" applyFont="1" applyFill="1" applyBorder="1" applyAlignment="1" applyProtection="1">
      <alignment vertical="center"/>
    </xf>
    <xf numFmtId="37" fontId="17" fillId="2" borderId="29" xfId="5" applyNumberFormat="1" applyFont="1" applyFill="1" applyBorder="1" applyAlignment="1">
      <alignment vertical="center"/>
    </xf>
    <xf numFmtId="37" fontId="17" fillId="2" borderId="29" xfId="5" applyNumberFormat="1" applyFont="1" applyFill="1" applyBorder="1" applyAlignment="1" applyProtection="1">
      <alignment vertical="center"/>
    </xf>
    <xf numFmtId="0" fontId="17" fillId="2" borderId="87" xfId="6" applyFont="1" applyFill="1" applyBorder="1" applyAlignment="1">
      <alignment horizontal="center" vertical="center"/>
    </xf>
    <xf numFmtId="0" fontId="17" fillId="2" borderId="100" xfId="6" applyFont="1" applyFill="1" applyBorder="1" applyAlignment="1">
      <alignment horizontal="center" vertical="center"/>
    </xf>
    <xf numFmtId="5" fontId="5" fillId="2" borderId="110" xfId="5" applyNumberFormat="1" applyFont="1" applyFill="1" applyBorder="1" applyAlignment="1" applyProtection="1">
      <alignment vertical="center"/>
    </xf>
    <xf numFmtId="37" fontId="5" fillId="2" borderId="11" xfId="6" applyNumberFormat="1" applyFont="1" applyFill="1" applyBorder="1" applyAlignment="1">
      <alignment vertical="center"/>
    </xf>
    <xf numFmtId="37" fontId="17" fillId="2" borderId="115" xfId="6" applyNumberFormat="1" applyFont="1" applyFill="1" applyBorder="1" applyAlignment="1">
      <alignment vertical="center"/>
    </xf>
    <xf numFmtId="37" fontId="17" fillId="2" borderId="110" xfId="6" applyNumberFormat="1" applyFont="1" applyFill="1" applyBorder="1" applyAlignment="1">
      <alignment vertical="center"/>
    </xf>
    <xf numFmtId="37" fontId="5" fillId="2" borderId="110" xfId="6" applyNumberFormat="1" applyFont="1" applyFill="1" applyBorder="1" applyAlignment="1">
      <alignment vertical="center"/>
    </xf>
    <xf numFmtId="37" fontId="17" fillId="2" borderId="67" xfId="6" applyNumberFormat="1" applyFont="1" applyFill="1" applyBorder="1" applyAlignment="1">
      <alignment vertical="center"/>
    </xf>
    <xf numFmtId="37" fontId="17" fillId="2" borderId="11" xfId="6" applyNumberFormat="1" applyFont="1" applyFill="1" applyBorder="1" applyAlignment="1">
      <alignment vertical="center"/>
    </xf>
    <xf numFmtId="5" fontId="17" fillId="2" borderId="100" xfId="6" applyNumberFormat="1" applyFont="1" applyFill="1" applyBorder="1" applyAlignment="1">
      <alignment vertical="center"/>
    </xf>
    <xf numFmtId="5" fontId="17" fillId="2" borderId="100" xfId="5" applyNumberFormat="1" applyFont="1" applyFill="1" applyBorder="1" applyAlignment="1" applyProtection="1">
      <alignment vertical="center"/>
    </xf>
    <xf numFmtId="5" fontId="17" fillId="2" borderId="87" xfId="6" applyNumberFormat="1" applyFont="1" applyFill="1" applyBorder="1" applyAlignment="1">
      <alignment vertical="center"/>
    </xf>
    <xf numFmtId="0" fontId="5" fillId="2" borderId="110" xfId="6" applyFont="1" applyFill="1" applyBorder="1" applyAlignment="1">
      <alignment vertical="center"/>
    </xf>
    <xf numFmtId="37" fontId="5" fillId="2" borderId="29" xfId="11" applyNumberFormat="1" applyFont="1" applyFill="1" applyBorder="1" applyAlignment="1">
      <alignment vertical="center"/>
    </xf>
    <xf numFmtId="5" fontId="17" fillId="2" borderId="122" xfId="11" applyNumberFormat="1" applyFont="1" applyFill="1" applyBorder="1" applyAlignment="1">
      <alignment vertical="center"/>
    </xf>
    <xf numFmtId="37" fontId="5" fillId="2" borderId="123" xfId="11" applyNumberFormat="1" applyFont="1" applyFill="1" applyBorder="1" applyAlignment="1">
      <alignment vertical="center"/>
    </xf>
    <xf numFmtId="37" fontId="5" fillId="2" borderId="124" xfId="11" applyNumberFormat="1" applyFont="1" applyFill="1" applyBorder="1" applyAlignment="1">
      <alignment vertical="center"/>
    </xf>
    <xf numFmtId="181" fontId="17" fillId="2" borderId="121" xfId="12" applyNumberFormat="1" applyFont="1" applyFill="1" applyBorder="1" applyAlignment="1" applyProtection="1">
      <alignment vertical="center"/>
    </xf>
    <xf numFmtId="5" fontId="5" fillId="2" borderId="125" xfId="11" applyNumberFormat="1" applyFont="1" applyFill="1" applyBorder="1" applyAlignment="1">
      <alignment vertical="center"/>
    </xf>
    <xf numFmtId="0" fontId="17" fillId="2" borderId="92" xfId="11" applyFont="1" applyFill="1" applyBorder="1" applyAlignment="1">
      <alignment horizontal="center" vertical="center"/>
    </xf>
    <xf numFmtId="6" fontId="17" fillId="2" borderId="100" xfId="11" applyNumberFormat="1" applyFont="1" applyFill="1" applyBorder="1" applyAlignment="1">
      <alignment horizontal="right" vertical="center"/>
    </xf>
    <xf numFmtId="0" fontId="17" fillId="2" borderId="87" xfId="11" applyFont="1" applyFill="1" applyBorder="1" applyAlignment="1">
      <alignment horizontal="centerContinuous" vertical="center"/>
    </xf>
    <xf numFmtId="5" fontId="5" fillId="2" borderId="11" xfId="11" applyNumberFormat="1" applyFont="1" applyFill="1" applyBorder="1" applyAlignment="1">
      <alignment vertical="center"/>
    </xf>
    <xf numFmtId="37" fontId="5" fillId="2" borderId="11" xfId="11" applyNumberFormat="1" applyFont="1" applyFill="1" applyBorder="1" applyAlignment="1">
      <alignment vertical="center"/>
    </xf>
    <xf numFmtId="5" fontId="17" fillId="2" borderId="126" xfId="11" applyNumberFormat="1" applyFont="1" applyFill="1" applyBorder="1" applyAlignment="1">
      <alignment vertical="center"/>
    </xf>
    <xf numFmtId="37" fontId="5" fillId="2" borderId="127" xfId="11" applyNumberFormat="1" applyFont="1" applyFill="1" applyBorder="1" applyAlignment="1">
      <alignment vertical="center"/>
    </xf>
    <xf numFmtId="37" fontId="5" fillId="2" borderId="128" xfId="11" applyNumberFormat="1" applyFont="1" applyFill="1" applyBorder="1" applyAlignment="1">
      <alignment vertical="center"/>
    </xf>
    <xf numFmtId="5" fontId="5" fillId="2" borderId="129" xfId="11" applyNumberFormat="1" applyFont="1" applyFill="1" applyBorder="1" applyAlignment="1">
      <alignment vertical="center"/>
    </xf>
    <xf numFmtId="5" fontId="17" fillId="2" borderId="87" xfId="11" applyNumberFormat="1" applyFont="1" applyFill="1" applyBorder="1" applyAlignment="1">
      <alignment vertical="center"/>
    </xf>
    <xf numFmtId="5" fontId="17" fillId="2" borderId="87" xfId="11" applyNumberFormat="1" applyFont="1" applyFill="1" applyBorder="1" applyAlignment="1">
      <alignment horizontal="right" vertical="center"/>
    </xf>
    <xf numFmtId="5" fontId="5" fillId="2" borderId="130" xfId="11" applyNumberFormat="1" applyFont="1" applyFill="1" applyBorder="1" applyAlignment="1">
      <alignment vertical="center"/>
    </xf>
    <xf numFmtId="37" fontId="5" fillId="2" borderId="130" xfId="11" applyNumberFormat="1" applyFont="1" applyFill="1" applyBorder="1" applyAlignment="1">
      <alignment vertical="center"/>
    </xf>
    <xf numFmtId="5" fontId="17" fillId="2" borderId="131" xfId="11" applyNumberFormat="1" applyFont="1" applyFill="1" applyBorder="1" applyAlignment="1">
      <alignment vertical="center"/>
    </xf>
    <xf numFmtId="37" fontId="5" fillId="2" borderId="132" xfId="11" applyNumberFormat="1" applyFont="1" applyFill="1" applyBorder="1" applyAlignment="1">
      <alignment vertical="center"/>
    </xf>
    <xf numFmtId="5" fontId="5" fillId="2" borderId="133" xfId="11" applyNumberFormat="1" applyFont="1" applyFill="1" applyBorder="1" applyAlignment="1">
      <alignment vertical="center"/>
    </xf>
    <xf numFmtId="0" fontId="17" fillId="2" borderId="68" xfId="11" applyFont="1" applyFill="1" applyBorder="1" applyAlignment="1">
      <alignment horizontal="centerContinuous" vertical="center"/>
    </xf>
    <xf numFmtId="0" fontId="17" fillId="2" borderId="100" xfId="11" applyFont="1" applyFill="1" applyBorder="1" applyAlignment="1">
      <alignment horizontal="centerContinuous" vertical="center"/>
    </xf>
    <xf numFmtId="0" fontId="17" fillId="2" borderId="134" xfId="11" applyFont="1" applyFill="1" applyBorder="1" applyAlignment="1">
      <alignment horizontal="centerContinuous" vertical="center"/>
    </xf>
    <xf numFmtId="5" fontId="5" fillId="2" borderId="3" xfId="11" applyNumberFormat="1" applyFont="1" applyFill="1" applyBorder="1" applyAlignment="1">
      <alignment vertical="center"/>
    </xf>
    <xf numFmtId="37" fontId="5" fillId="2" borderId="3" xfId="11" applyNumberFormat="1" applyFont="1" applyFill="1" applyBorder="1" applyAlignment="1">
      <alignment vertical="center"/>
    </xf>
    <xf numFmtId="5" fontId="17" fillId="2" borderId="135" xfId="11" applyNumberFormat="1" applyFont="1" applyFill="1" applyBorder="1" applyAlignment="1">
      <alignment vertical="center"/>
    </xf>
    <xf numFmtId="37" fontId="5" fillId="2" borderId="136" xfId="11" applyNumberFormat="1" applyFont="1" applyFill="1" applyBorder="1" applyAlignment="1">
      <alignment vertical="center"/>
    </xf>
    <xf numFmtId="37" fontId="5" fillId="2" borderId="137" xfId="11" applyNumberFormat="1" applyFont="1" applyFill="1" applyBorder="1" applyAlignment="1">
      <alignment vertical="center"/>
    </xf>
    <xf numFmtId="181" fontId="17" fillId="2" borderId="138" xfId="12" applyNumberFormat="1" applyFont="1" applyFill="1" applyBorder="1" applyAlignment="1" applyProtection="1">
      <alignment vertical="center"/>
    </xf>
    <xf numFmtId="5" fontId="5" fillId="2" borderId="139" xfId="11" applyNumberFormat="1" applyFont="1" applyFill="1" applyBorder="1" applyAlignment="1">
      <alignment vertical="center"/>
    </xf>
    <xf numFmtId="0" fontId="17" fillId="2" borderId="32" xfId="11" applyFont="1" applyFill="1" applyBorder="1" applyAlignment="1">
      <alignment horizontal="center" vertical="center" wrapText="1"/>
    </xf>
    <xf numFmtId="0" fontId="5" fillId="2" borderId="34" xfId="18" applyFont="1" applyFill="1" applyBorder="1" applyAlignment="1">
      <alignment vertical="center"/>
    </xf>
    <xf numFmtId="5" fontId="5" fillId="2" borderId="0" xfId="18" applyNumberFormat="1" applyFont="1" applyFill="1" applyAlignment="1">
      <alignment vertical="center"/>
    </xf>
    <xf numFmtId="164" fontId="5" fillId="2" borderId="119" xfId="5" applyNumberFormat="1" applyFont="1" applyFill="1" applyBorder="1" applyAlignment="1" applyProtection="1">
      <alignment vertical="center"/>
    </xf>
    <xf numFmtId="164" fontId="5" fillId="2" borderId="34" xfId="5" applyNumberFormat="1" applyFont="1" applyFill="1" applyBorder="1" applyAlignment="1" applyProtection="1">
      <alignment vertical="center"/>
    </xf>
    <xf numFmtId="164" fontId="5" fillId="2" borderId="33" xfId="5" applyNumberFormat="1" applyFont="1" applyFill="1" applyBorder="1" applyAlignment="1" applyProtection="1">
      <alignment vertical="center"/>
    </xf>
    <xf numFmtId="164" fontId="5" fillId="2" borderId="44" xfId="5" applyNumberFormat="1" applyFont="1" applyFill="1" applyBorder="1" applyAlignment="1" applyProtection="1">
      <alignment vertical="center"/>
    </xf>
    <xf numFmtId="164" fontId="5" fillId="2" borderId="4" xfId="5" applyNumberFormat="1" applyFont="1" applyFill="1" applyBorder="1" applyAlignment="1" applyProtection="1">
      <alignment vertical="center"/>
    </xf>
    <xf numFmtId="5" fontId="5" fillId="2" borderId="1" xfId="18" applyNumberFormat="1" applyFont="1" applyFill="1" applyBorder="1" applyAlignment="1">
      <alignment vertical="center"/>
    </xf>
    <xf numFmtId="0" fontId="17" fillId="2" borderId="118" xfId="11" applyFont="1" applyFill="1" applyBorder="1" applyAlignment="1">
      <alignment horizontal="center" vertical="center" wrapText="1"/>
    </xf>
    <xf numFmtId="0" fontId="5" fillId="2" borderId="26" xfId="11" applyFont="1" applyFill="1" applyBorder="1" applyAlignment="1">
      <alignment vertical="center" wrapText="1"/>
    </xf>
    <xf numFmtId="5" fontId="5" fillId="2" borderId="26" xfId="11" applyNumberFormat="1" applyFont="1" applyFill="1" applyBorder="1" applyAlignment="1">
      <alignment vertical="center"/>
    </xf>
    <xf numFmtId="164" fontId="5" fillId="2" borderId="140" xfId="5" applyNumberFormat="1" applyFont="1" applyFill="1" applyBorder="1" applyAlignment="1" applyProtection="1">
      <alignment vertical="center"/>
    </xf>
    <xf numFmtId="5" fontId="5" fillId="2" borderId="141" xfId="11" applyNumberFormat="1" applyFont="1" applyFill="1" applyBorder="1" applyAlignment="1">
      <alignment vertical="center"/>
    </xf>
    <xf numFmtId="0" fontId="17" fillId="2" borderId="105" xfId="11" applyFont="1" applyFill="1" applyBorder="1" applyAlignment="1">
      <alignment horizontal="left" vertical="center" wrapText="1"/>
    </xf>
    <xf numFmtId="0" fontId="5" fillId="2" borderId="11" xfId="11" applyFont="1" applyFill="1" applyBorder="1" applyAlignment="1">
      <alignment horizontal="left" vertical="center" wrapText="1"/>
    </xf>
    <xf numFmtId="0" fontId="5" fillId="2" borderId="102" xfId="11" applyFont="1" applyFill="1" applyBorder="1" applyAlignment="1">
      <alignment horizontal="left" vertical="center" wrapText="1"/>
    </xf>
    <xf numFmtId="0" fontId="5" fillId="2" borderId="13" xfId="11" applyFont="1" applyFill="1" applyBorder="1" applyAlignment="1">
      <alignment horizontal="left" vertical="center" wrapText="1"/>
    </xf>
    <xf numFmtId="0" fontId="5" fillId="2" borderId="12" xfId="11" applyFont="1" applyFill="1" applyBorder="1" applyAlignment="1">
      <alignment horizontal="left" vertical="center" wrapText="1"/>
    </xf>
    <xf numFmtId="0" fontId="5" fillId="2" borderId="83" xfId="11" applyFont="1" applyFill="1" applyBorder="1" applyAlignment="1">
      <alignment horizontal="left" vertical="center" wrapText="1"/>
    </xf>
    <xf numFmtId="3" fontId="5" fillId="2" borderId="0" xfId="11" applyNumberFormat="1" applyFont="1" applyFill="1" applyAlignment="1">
      <alignment vertical="center"/>
    </xf>
    <xf numFmtId="3" fontId="5" fillId="0" borderId="0" xfId="11" applyNumberFormat="1" applyFont="1" applyAlignment="1">
      <alignment vertical="center"/>
    </xf>
    <xf numFmtId="167" fontId="5" fillId="0" borderId="0" xfId="11" applyNumberFormat="1" applyFont="1" applyAlignment="1">
      <alignment vertical="center"/>
    </xf>
    <xf numFmtId="3" fontId="9" fillId="2" borderId="33" xfId="20" applyNumberFormat="1" applyFont="1" applyFill="1" applyBorder="1" applyAlignment="1">
      <alignment horizontal="right" indent="6"/>
    </xf>
    <xf numFmtId="0" fontId="9" fillId="2" borderId="33" xfId="20" applyFont="1" applyFill="1" applyBorder="1" applyAlignment="1">
      <alignment horizontal="right" indent="6"/>
    </xf>
    <xf numFmtId="3" fontId="9" fillId="2" borderId="44" xfId="20" applyNumberFormat="1" applyFont="1" applyFill="1" applyBorder="1" applyAlignment="1">
      <alignment horizontal="right" indent="6"/>
    </xf>
    <xf numFmtId="0" fontId="9" fillId="2" borderId="113" xfId="20" applyFont="1" applyFill="1" applyBorder="1" applyAlignment="1">
      <alignment horizontal="right" indent="6"/>
    </xf>
    <xf numFmtId="0" fontId="9" fillId="2" borderId="44" xfId="20" applyFont="1" applyFill="1" applyBorder="1" applyAlignment="1">
      <alignment horizontal="right" indent="6"/>
    </xf>
    <xf numFmtId="3" fontId="9" fillId="2" borderId="114" xfId="20" applyNumberFormat="1" applyFont="1" applyFill="1" applyBorder="1" applyAlignment="1">
      <alignment horizontal="right" indent="6"/>
    </xf>
    <xf numFmtId="0" fontId="9" fillId="2" borderId="34" xfId="20" applyFont="1" applyFill="1" applyBorder="1" applyAlignment="1">
      <alignment horizontal="right" indent="6"/>
    </xf>
    <xf numFmtId="3" fontId="9" fillId="2" borderId="113" xfId="20" applyNumberFormat="1" applyFont="1" applyFill="1" applyBorder="1" applyAlignment="1">
      <alignment horizontal="right" indent="6"/>
    </xf>
    <xf numFmtId="3" fontId="9" fillId="2" borderId="11" xfId="20" applyNumberFormat="1" applyFont="1" applyFill="1" applyBorder="1" applyAlignment="1">
      <alignment horizontal="right" indent="11"/>
    </xf>
    <xf numFmtId="3" fontId="9" fillId="2" borderId="12" xfId="20" applyNumberFormat="1" applyFont="1" applyFill="1" applyBorder="1" applyAlignment="1">
      <alignment horizontal="right" indent="11"/>
    </xf>
    <xf numFmtId="3" fontId="9" fillId="2" borderId="102" xfId="20" applyNumberFormat="1" applyFont="1" applyFill="1" applyBorder="1" applyAlignment="1">
      <alignment horizontal="right" indent="11"/>
    </xf>
    <xf numFmtId="3" fontId="9" fillId="2" borderId="15" xfId="20" applyNumberFormat="1" applyFont="1" applyFill="1" applyBorder="1" applyAlignment="1">
      <alignment horizontal="right" indent="11"/>
    </xf>
    <xf numFmtId="0" fontId="9" fillId="2" borderId="11" xfId="20" applyFont="1" applyFill="1" applyBorder="1" applyAlignment="1">
      <alignment horizontal="right" indent="11"/>
    </xf>
    <xf numFmtId="3" fontId="9" fillId="2" borderId="83" xfId="20" applyNumberFormat="1" applyFont="1" applyFill="1" applyBorder="1" applyAlignment="1">
      <alignment horizontal="right" indent="11"/>
    </xf>
    <xf numFmtId="192" fontId="5" fillId="0" borderId="0" xfId="1" applyNumberFormat="1" applyFont="1" applyAlignment="1">
      <alignment vertical="center"/>
    </xf>
    <xf numFmtId="0" fontId="20" fillId="2" borderId="113" xfId="2" applyFont="1" applyFill="1" applyBorder="1" applyAlignment="1">
      <alignment horizontal="center" vertical="center" wrapText="1"/>
    </xf>
    <xf numFmtId="0" fontId="20" fillId="2" borderId="119" xfId="2" applyFont="1" applyFill="1" applyBorder="1" applyAlignment="1">
      <alignment horizontal="center" vertical="center" wrapText="1"/>
    </xf>
    <xf numFmtId="0" fontId="20" fillId="2" borderId="38" xfId="2" applyFont="1" applyFill="1" applyBorder="1" applyAlignment="1">
      <alignment horizontal="center" vertical="center" wrapText="1"/>
    </xf>
    <xf numFmtId="0" fontId="20" fillId="2" borderId="0" xfId="2" applyFont="1" applyFill="1" applyAlignment="1">
      <alignment horizontal="center" vertical="center" wrapText="1"/>
    </xf>
    <xf numFmtId="0" fontId="20" fillId="2" borderId="7" xfId="2" applyFont="1" applyFill="1" applyBorder="1" applyAlignment="1">
      <alignment horizontal="center" vertical="center" wrapText="1"/>
    </xf>
    <xf numFmtId="0" fontId="20" fillId="2" borderId="26" xfId="2" applyFont="1" applyFill="1" applyBorder="1" applyAlignment="1">
      <alignment horizontal="center" vertical="center" wrapText="1"/>
    </xf>
    <xf numFmtId="0" fontId="9" fillId="2" borderId="31" xfId="2" applyFont="1" applyFill="1" applyBorder="1" applyAlignment="1">
      <alignment horizontal="center"/>
    </xf>
    <xf numFmtId="0" fontId="9" fillId="2" borderId="3" xfId="2" applyFont="1" applyFill="1" applyBorder="1" applyAlignment="1">
      <alignment horizontal="center"/>
    </xf>
    <xf numFmtId="0" fontId="9" fillId="2" borderId="31" xfId="1" applyFont="1" applyFill="1" applyBorder="1" applyAlignment="1">
      <alignment horizontal="center"/>
    </xf>
    <xf numFmtId="0" fontId="9" fillId="2" borderId="3" xfId="1" applyFont="1" applyFill="1" applyBorder="1" applyAlignment="1">
      <alignment horizontal="center"/>
    </xf>
    <xf numFmtId="0" fontId="9" fillId="2" borderId="2" xfId="1" applyFont="1" applyFill="1" applyBorder="1" applyAlignment="1">
      <alignment horizontal="center"/>
    </xf>
    <xf numFmtId="0" fontId="17" fillId="2" borderId="76" xfId="6" applyFont="1" applyFill="1" applyBorder="1" applyAlignment="1">
      <alignment horizontal="left" vertical="center"/>
    </xf>
    <xf numFmtId="0" fontId="17" fillId="2" borderId="110" xfId="6" applyFont="1" applyFill="1" applyBorder="1" applyAlignment="1">
      <alignment horizontal="left" vertical="center"/>
    </xf>
    <xf numFmtId="0" fontId="17" fillId="2" borderId="9" xfId="6" applyFont="1" applyFill="1" applyBorder="1" applyAlignment="1">
      <alignment horizontal="left" vertical="center"/>
    </xf>
    <xf numFmtId="0" fontId="17" fillId="2" borderId="83" xfId="6" applyFont="1" applyFill="1" applyBorder="1" applyAlignment="1">
      <alignment horizontal="left" vertical="center"/>
    </xf>
    <xf numFmtId="0" fontId="17" fillId="2" borderId="69" xfId="6" applyFont="1" applyFill="1" applyBorder="1" applyAlignment="1">
      <alignment horizontal="left" vertical="center"/>
    </xf>
    <xf numFmtId="0" fontId="17" fillId="2" borderId="87" xfId="6" applyFont="1" applyFill="1" applyBorder="1" applyAlignment="1">
      <alignment horizontal="left" vertical="center"/>
    </xf>
    <xf numFmtId="0" fontId="17" fillId="2" borderId="77" xfId="6" applyFont="1" applyFill="1" applyBorder="1" applyAlignment="1">
      <alignment horizontal="center" vertical="center" wrapText="1"/>
    </xf>
    <xf numFmtId="0" fontId="17" fillId="2" borderId="73" xfId="6" applyFont="1" applyFill="1" applyBorder="1" applyAlignment="1">
      <alignment horizontal="center" vertical="center" wrapText="1"/>
    </xf>
    <xf numFmtId="0" fontId="17" fillId="2" borderId="74" xfId="6" applyFont="1" applyFill="1" applyBorder="1" applyAlignment="1">
      <alignment horizontal="center" vertical="center" wrapText="1"/>
    </xf>
    <xf numFmtId="0" fontId="17" fillId="2" borderId="0" xfId="6" applyFont="1" applyFill="1" applyAlignment="1">
      <alignment horizontal="center" vertical="center"/>
    </xf>
    <xf numFmtId="0" fontId="16" fillId="3" borderId="0" xfId="0" applyFont="1" applyFill="1" applyAlignment="1">
      <alignment horizontal="left" vertical="center"/>
    </xf>
    <xf numFmtId="0" fontId="17" fillId="2" borderId="0" xfId="11" applyFont="1" applyFill="1" applyAlignment="1">
      <alignment horizontal="center" vertical="center" wrapText="1"/>
    </xf>
    <xf numFmtId="0" fontId="17" fillId="2" borderId="71" xfId="11" applyFont="1" applyFill="1" applyBorder="1" applyAlignment="1">
      <alignment horizontal="center" vertical="center" wrapText="1"/>
    </xf>
    <xf numFmtId="0" fontId="17" fillId="2" borderId="72" xfId="11" applyFont="1" applyFill="1" applyBorder="1" applyAlignment="1">
      <alignment horizontal="center" vertical="center" wrapText="1"/>
    </xf>
    <xf numFmtId="0" fontId="5" fillId="2" borderId="0" xfId="11" applyFont="1" applyFill="1" applyAlignment="1">
      <alignment horizontal="center" vertical="center"/>
    </xf>
    <xf numFmtId="0" fontId="17" fillId="2" borderId="70" xfId="11" applyFont="1" applyFill="1" applyBorder="1" applyAlignment="1">
      <alignment horizontal="center" vertical="center" wrapText="1"/>
    </xf>
    <xf numFmtId="0" fontId="17" fillId="2" borderId="0" xfId="11" applyFont="1" applyFill="1" applyAlignment="1">
      <alignment horizontal="center" vertical="center"/>
    </xf>
    <xf numFmtId="0" fontId="17" fillId="2" borderId="0" xfId="6" applyFont="1" applyFill="1" applyAlignment="1">
      <alignment horizontal="center" vertical="center" wrapText="1"/>
    </xf>
    <xf numFmtId="0" fontId="13" fillId="3" borderId="0" xfId="0" applyFont="1" applyFill="1" applyAlignment="1">
      <alignment vertical="top"/>
    </xf>
    <xf numFmtId="0" fontId="13" fillId="3" borderId="0" xfId="0" applyFont="1" applyFill="1" applyAlignment="1">
      <alignment vertical="top" wrapText="1"/>
    </xf>
    <xf numFmtId="0" fontId="0" fillId="0" borderId="0" xfId="0" applyAlignment="1">
      <alignment vertical="top" wrapText="1"/>
    </xf>
    <xf numFmtId="0" fontId="16" fillId="3" borderId="0" xfId="0" applyFont="1" applyFill="1" applyAlignment="1">
      <alignment vertical="top"/>
    </xf>
    <xf numFmtId="0" fontId="5" fillId="2" borderId="7" xfId="11" applyFont="1" applyFill="1" applyBorder="1" applyAlignment="1">
      <alignment horizontal="center" vertical="center" wrapText="1"/>
    </xf>
    <xf numFmtId="0" fontId="5" fillId="2" borderId="6" xfId="11" applyFont="1" applyFill="1" applyBorder="1" applyAlignment="1">
      <alignment horizontal="center" vertical="center" wrapText="1"/>
    </xf>
    <xf numFmtId="0" fontId="17" fillId="2" borderId="3" xfId="11" applyFont="1" applyFill="1" applyBorder="1" applyAlignment="1">
      <alignment horizontal="center" vertical="center" wrapText="1"/>
    </xf>
    <xf numFmtId="0" fontId="17" fillId="2" borderId="2" xfId="11" applyFont="1" applyFill="1" applyBorder="1" applyAlignment="1">
      <alignment horizontal="center" vertical="center" wrapText="1"/>
    </xf>
    <xf numFmtId="0" fontId="17" fillId="2" borderId="24" xfId="11" applyFont="1" applyFill="1" applyBorder="1" applyAlignment="1">
      <alignment horizontal="center" vertical="center" wrapText="1"/>
    </xf>
    <xf numFmtId="0" fontId="17" fillId="2" borderId="69" xfId="11" applyFont="1" applyFill="1" applyBorder="1" applyAlignment="1">
      <alignment horizontal="center" vertical="center"/>
    </xf>
    <xf numFmtId="0" fontId="5" fillId="2" borderId="14" xfId="11" applyFont="1" applyFill="1" applyBorder="1" applyAlignment="1">
      <alignment horizontal="center" vertical="center"/>
    </xf>
    <xf numFmtId="0" fontId="5" fillId="2" borderId="87" xfId="11" applyFont="1" applyFill="1" applyBorder="1" applyAlignment="1">
      <alignment horizontal="center" vertical="center"/>
    </xf>
    <xf numFmtId="0" fontId="17" fillId="2" borderId="0" xfId="1" applyFont="1" applyFill="1" applyAlignment="1">
      <alignment horizontal="center" vertical="center"/>
    </xf>
    <xf numFmtId="0" fontId="5" fillId="2" borderId="0" xfId="1" applyFont="1" applyFill="1" applyAlignment="1">
      <alignment horizontal="left" vertical="top" wrapText="1"/>
    </xf>
    <xf numFmtId="0" fontId="13" fillId="2" borderId="0" xfId="0" applyFont="1" applyFill="1" applyAlignment="1">
      <alignment horizontal="left" vertical="top" wrapText="1"/>
    </xf>
    <xf numFmtId="0" fontId="16" fillId="2" borderId="0" xfId="0" applyFont="1" applyFill="1" applyAlignment="1">
      <alignment horizontal="left" vertical="top" wrapText="1"/>
    </xf>
    <xf numFmtId="2" fontId="17" fillId="2" borderId="0" xfId="4" applyNumberFormat="1" applyFont="1" applyFill="1" applyAlignment="1">
      <alignment horizontal="center" vertical="center"/>
    </xf>
    <xf numFmtId="2" fontId="17" fillId="2" borderId="0" xfId="4" applyNumberFormat="1" applyFont="1" applyFill="1" applyAlignment="1">
      <alignment horizontal="center" vertical="center" wrapText="1"/>
    </xf>
    <xf numFmtId="2" fontId="5" fillId="2" borderId="0" xfId="4" applyNumberFormat="1" applyFont="1" applyFill="1" applyAlignment="1">
      <alignment horizontal="left" vertical="top"/>
    </xf>
    <xf numFmtId="2" fontId="5" fillId="2" borderId="0" xfId="4" applyNumberFormat="1" applyFont="1" applyFill="1" applyAlignment="1">
      <alignment horizontal="left" wrapText="1"/>
    </xf>
    <xf numFmtId="0" fontId="5" fillId="0" borderId="0" xfId="1" applyFont="1" applyAlignment="1">
      <alignment horizontal="left" vertical="top"/>
    </xf>
    <xf numFmtId="0" fontId="17" fillId="2" borderId="37" xfId="1" applyFont="1" applyFill="1" applyBorder="1" applyAlignment="1">
      <alignment horizontal="center" vertical="center" wrapText="1"/>
    </xf>
    <xf numFmtId="0" fontId="17" fillId="2" borderId="32" xfId="1" applyFont="1" applyFill="1" applyBorder="1" applyAlignment="1">
      <alignment horizontal="center" vertical="center" wrapText="1"/>
    </xf>
    <xf numFmtId="0" fontId="17" fillId="2" borderId="10" xfId="1" applyFont="1" applyFill="1" applyBorder="1" applyAlignment="1">
      <alignment horizontal="center" vertical="center" wrapText="1"/>
    </xf>
    <xf numFmtId="0" fontId="17" fillId="2" borderId="36" xfId="1" applyFont="1" applyFill="1" applyBorder="1" applyAlignment="1">
      <alignment horizontal="center" vertical="center" wrapText="1"/>
    </xf>
    <xf numFmtId="0" fontId="17" fillId="2" borderId="35" xfId="1" applyFont="1" applyFill="1" applyBorder="1" applyAlignment="1">
      <alignment horizontal="center" vertical="center" wrapText="1"/>
    </xf>
    <xf numFmtId="0" fontId="17" fillId="2" borderId="33" xfId="1" applyFont="1" applyFill="1" applyBorder="1" applyAlignment="1">
      <alignment horizontal="center" vertical="center" wrapText="1"/>
    </xf>
    <xf numFmtId="0" fontId="17" fillId="2" borderId="0" xfId="1" applyFont="1" applyFill="1" applyAlignment="1">
      <alignment horizontal="center" vertical="center" wrapText="1"/>
    </xf>
    <xf numFmtId="0" fontId="17" fillId="2" borderId="42" xfId="1" applyFont="1" applyFill="1" applyBorder="1" applyAlignment="1">
      <alignment horizontal="center" vertical="center" wrapText="1"/>
    </xf>
    <xf numFmtId="0" fontId="17" fillId="2" borderId="26" xfId="1" applyFont="1" applyFill="1" applyBorder="1" applyAlignment="1">
      <alignment horizontal="center" vertical="center" wrapText="1"/>
    </xf>
    <xf numFmtId="0" fontId="17" fillId="2" borderId="40"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17" fillId="2" borderId="34" xfId="1" applyFont="1" applyFill="1" applyBorder="1" applyAlignment="1">
      <alignment horizontal="center" vertical="center" wrapText="1"/>
    </xf>
    <xf numFmtId="0" fontId="17" fillId="2" borderId="5" xfId="1" applyFont="1" applyFill="1" applyBorder="1" applyAlignment="1">
      <alignment horizontal="center" vertical="center" wrapText="1"/>
    </xf>
    <xf numFmtId="0" fontId="17" fillId="2" borderId="30" xfId="1" applyFont="1" applyFill="1" applyBorder="1" applyAlignment="1">
      <alignment horizontal="center" vertical="center" wrapText="1"/>
    </xf>
    <xf numFmtId="0" fontId="17" fillId="4" borderId="0" xfId="0" applyFont="1" applyFill="1" applyAlignment="1">
      <alignment horizontal="center" vertical="center"/>
    </xf>
    <xf numFmtId="0" fontId="14" fillId="4" borderId="0" xfId="0" applyFont="1" applyFill="1" applyAlignment="1">
      <alignment horizontal="left" vertical="top" wrapText="1"/>
    </xf>
    <xf numFmtId="0" fontId="5" fillId="2" borderId="0" xfId="15" applyNumberFormat="1" applyFont="1" applyFill="1" applyAlignment="1">
      <alignment horizontal="left" vertical="top" wrapText="1"/>
    </xf>
    <xf numFmtId="0" fontId="16" fillId="3" borderId="0" xfId="0" applyFont="1" applyFill="1" applyAlignment="1">
      <alignment horizontal="left" vertical="top" wrapText="1"/>
    </xf>
    <xf numFmtId="0" fontId="17" fillId="2" borderId="0" xfId="15" applyNumberFormat="1" applyFont="1" applyFill="1" applyAlignment="1">
      <alignment horizontal="center" vertical="center"/>
    </xf>
    <xf numFmtId="0" fontId="5" fillId="2" borderId="0" xfId="20" applyFont="1" applyFill="1" applyAlignment="1">
      <alignment horizontal="left" vertical="top"/>
    </xf>
    <xf numFmtId="0" fontId="25" fillId="2" borderId="76" xfId="20" applyFont="1" applyFill="1" applyBorder="1" applyAlignment="1">
      <alignment horizontal="center" vertical="top"/>
    </xf>
    <xf numFmtId="0" fontId="25" fillId="2" borderId="10" xfId="20" applyFont="1" applyFill="1" applyBorder="1" applyAlignment="1">
      <alignment horizontal="center" vertical="top"/>
    </xf>
    <xf numFmtId="0" fontId="25" fillId="2" borderId="110" xfId="20" applyFont="1" applyFill="1" applyBorder="1" applyAlignment="1">
      <alignment horizontal="center" vertical="top"/>
    </xf>
    <xf numFmtId="0" fontId="20" fillId="2" borderId="39" xfId="20" applyFont="1" applyFill="1" applyBorder="1" applyAlignment="1">
      <alignment horizontal="center" vertical="top"/>
    </xf>
    <xf numFmtId="0" fontId="20" fillId="2" borderId="0" xfId="20" applyFont="1" applyFill="1" applyAlignment="1">
      <alignment horizontal="center" vertical="top"/>
    </xf>
    <xf numFmtId="0" fontId="20" fillId="2" borderId="11" xfId="20" applyFont="1" applyFill="1" applyBorder="1" applyAlignment="1">
      <alignment horizontal="center" vertical="top"/>
    </xf>
    <xf numFmtId="0" fontId="20" fillId="2" borderId="90" xfId="20" applyFont="1" applyFill="1" applyBorder="1" applyAlignment="1">
      <alignment horizontal="left" vertical="center"/>
    </xf>
    <xf numFmtId="0" fontId="20" fillId="2" borderId="39" xfId="20" applyFont="1" applyFill="1" applyBorder="1" applyAlignment="1">
      <alignment horizontal="left" vertical="center"/>
    </xf>
    <xf numFmtId="0" fontId="20" fillId="2" borderId="8" xfId="20" applyFont="1" applyFill="1" applyBorder="1" applyAlignment="1">
      <alignment horizontal="left" vertical="center"/>
    </xf>
    <xf numFmtId="0" fontId="20" fillId="2" borderId="34" xfId="20" applyFont="1" applyFill="1" applyBorder="1" applyAlignment="1">
      <alignment horizontal="center" vertical="center" wrapText="1"/>
    </xf>
    <xf numFmtId="0" fontId="20" fillId="2" borderId="33" xfId="20" applyFont="1" applyFill="1" applyBorder="1" applyAlignment="1">
      <alignment horizontal="center" vertical="center" wrapText="1"/>
    </xf>
    <xf numFmtId="0" fontId="20" fillId="2" borderId="44" xfId="20" applyFont="1" applyFill="1" applyBorder="1" applyAlignment="1">
      <alignment horizontal="center" vertical="center" wrapText="1"/>
    </xf>
    <xf numFmtId="0" fontId="20" fillId="2" borderId="113" xfId="20" applyFont="1" applyFill="1" applyBorder="1" applyAlignment="1">
      <alignment horizontal="center"/>
    </xf>
    <xf numFmtId="0" fontId="20" fillId="2" borderId="102" xfId="20" applyFont="1" applyFill="1" applyBorder="1" applyAlignment="1">
      <alignment horizontal="center"/>
    </xf>
    <xf numFmtId="0" fontId="20" fillId="2" borderId="11" xfId="20" applyFont="1" applyFill="1" applyBorder="1" applyAlignment="1">
      <alignment horizontal="center" vertical="center"/>
    </xf>
    <xf numFmtId="0" fontId="20" fillId="2" borderId="12" xfId="20" applyFont="1" applyFill="1" applyBorder="1" applyAlignment="1">
      <alignment horizontal="center" vertical="center"/>
    </xf>
    <xf numFmtId="0" fontId="5" fillId="2" borderId="0" xfId="20" applyFont="1" applyFill="1" applyAlignment="1">
      <alignment horizontal="left" wrapText="1"/>
    </xf>
    <xf numFmtId="0" fontId="5" fillId="2" borderId="0" xfId="20" applyFont="1" applyFill="1" applyAlignment="1">
      <alignment horizontal="left" vertical="top" wrapText="1"/>
    </xf>
    <xf numFmtId="0" fontId="5" fillId="0" borderId="0" xfId="1" applyFont="1" applyAlignment="1">
      <alignment horizontal="left" vertical="center" wrapText="1"/>
    </xf>
    <xf numFmtId="0" fontId="5" fillId="0" borderId="0" xfId="2" applyFont="1" applyAlignment="1">
      <alignment horizontal="left" vertical="top" wrapText="1"/>
    </xf>
    <xf numFmtId="0" fontId="26" fillId="0" borderId="0" xfId="2" applyFont="1" applyAlignment="1">
      <alignment horizontal="center"/>
    </xf>
    <xf numFmtId="0" fontId="26" fillId="0" borderId="0" xfId="2" applyFont="1" applyAlignment="1">
      <alignment horizontal="center" wrapText="1"/>
    </xf>
    <xf numFmtId="0" fontId="20" fillId="2" borderId="23" xfId="2" applyFont="1" applyFill="1" applyBorder="1" applyAlignment="1">
      <alignment horizontal="center" vertical="center"/>
    </xf>
    <xf numFmtId="0" fontId="20" fillId="2" borderId="3" xfId="2" applyFont="1" applyFill="1" applyBorder="1" applyAlignment="1">
      <alignment horizontal="center" vertical="center"/>
    </xf>
    <xf numFmtId="0" fontId="20" fillId="2" borderId="104" xfId="2" applyFont="1" applyFill="1" applyBorder="1" applyAlignment="1">
      <alignment horizontal="center" vertical="center"/>
    </xf>
    <xf numFmtId="0" fontId="20" fillId="2" borderId="117" xfId="2" applyFont="1" applyFill="1" applyBorder="1" applyAlignment="1">
      <alignment horizontal="center" vertical="center"/>
    </xf>
    <xf numFmtId="0" fontId="20" fillId="2" borderId="37" xfId="2" applyFont="1" applyFill="1" applyBorder="1" applyAlignment="1">
      <alignment horizontal="center" vertical="center"/>
    </xf>
    <xf numFmtId="0" fontId="20" fillId="2" borderId="117" xfId="1" applyFont="1" applyFill="1" applyBorder="1" applyAlignment="1">
      <alignment horizontal="center" vertical="center"/>
    </xf>
    <xf numFmtId="0" fontId="20" fillId="2" borderId="118" xfId="1" applyFont="1" applyFill="1" applyBorder="1" applyAlignment="1">
      <alignment horizontal="center" vertical="center"/>
    </xf>
    <xf numFmtId="172" fontId="9" fillId="2" borderId="0" xfId="1" applyNumberFormat="1" applyFont="1" applyFill="1" applyAlignment="1">
      <alignment horizontal="right" indent="2"/>
    </xf>
    <xf numFmtId="172" fontId="9" fillId="2" borderId="30" xfId="1" applyNumberFormat="1" applyFont="1" applyFill="1" applyBorder="1" applyAlignment="1">
      <alignment horizontal="right" indent="2"/>
    </xf>
    <xf numFmtId="172" fontId="9" fillId="2" borderId="5" xfId="21" applyNumberFormat="1" applyFont="1" applyFill="1" applyBorder="1" applyAlignment="1">
      <alignment horizontal="right" indent="2"/>
    </xf>
    <xf numFmtId="172" fontId="9" fillId="2" borderId="106" xfId="21" applyNumberFormat="1" applyFont="1" applyFill="1" applyBorder="1" applyAlignment="1">
      <alignment horizontal="right" indent="2"/>
    </xf>
    <xf numFmtId="172" fontId="9" fillId="2" borderId="13" xfId="21" applyNumberFormat="1" applyFont="1" applyFill="1" applyBorder="1" applyAlignment="1">
      <alignment horizontal="right" indent="2"/>
    </xf>
    <xf numFmtId="4" fontId="9" fillId="2" borderId="0" xfId="1" applyNumberFormat="1" applyFont="1" applyFill="1" applyAlignment="1">
      <alignment horizontal="right" indent="2"/>
    </xf>
    <xf numFmtId="4" fontId="9" fillId="2" borderId="29" xfId="1" applyNumberFormat="1" applyFont="1" applyFill="1" applyBorder="1" applyAlignment="1">
      <alignment horizontal="right" indent="2"/>
    </xf>
    <xf numFmtId="4" fontId="9" fillId="2" borderId="0" xfId="21" applyNumberFormat="1" applyFont="1" applyFill="1" applyBorder="1" applyAlignment="1">
      <alignment horizontal="right" indent="2"/>
    </xf>
    <xf numFmtId="4" fontId="9" fillId="2" borderId="7" xfId="21" applyNumberFormat="1" applyFont="1" applyFill="1" applyBorder="1" applyAlignment="1">
      <alignment horizontal="right" indent="2"/>
    </xf>
    <xf numFmtId="4" fontId="9" fillId="2" borderId="11" xfId="21" applyNumberFormat="1" applyFont="1" applyFill="1" applyBorder="1" applyAlignment="1">
      <alignment horizontal="right" indent="2"/>
    </xf>
    <xf numFmtId="4" fontId="9" fillId="2" borderId="27" xfId="1" applyNumberFormat="1" applyFont="1" applyFill="1" applyBorder="1" applyAlignment="1">
      <alignment horizontal="right" indent="2"/>
    </xf>
    <xf numFmtId="4" fontId="9" fillId="2" borderId="5" xfId="21" quotePrefix="1" applyNumberFormat="1" applyFont="1" applyFill="1" applyBorder="1" applyAlignment="1">
      <alignment horizontal="right" indent="2"/>
    </xf>
    <xf numFmtId="4" fontId="9" fillId="2" borderId="5" xfId="21" applyNumberFormat="1" applyFont="1" applyFill="1" applyBorder="1" applyAlignment="1">
      <alignment horizontal="right" indent="2"/>
    </xf>
    <xf numFmtId="4" fontId="9" fillId="2" borderId="30" xfId="21" applyNumberFormat="1" applyFont="1" applyFill="1" applyBorder="1" applyAlignment="1">
      <alignment horizontal="right" indent="2"/>
    </xf>
    <xf numFmtId="4" fontId="9" fillId="2" borderId="5" xfId="1" applyNumberFormat="1" applyFont="1" applyFill="1" applyBorder="1" applyAlignment="1">
      <alignment horizontal="right" indent="2"/>
    </xf>
    <xf numFmtId="4" fontId="9" fillId="2" borderId="106" xfId="21" applyNumberFormat="1" applyFont="1" applyFill="1" applyBorder="1" applyAlignment="1">
      <alignment horizontal="right" indent="2"/>
    </xf>
    <xf numFmtId="4" fontId="9" fillId="2" borderId="13" xfId="21" applyNumberFormat="1" applyFont="1" applyFill="1" applyBorder="1" applyAlignment="1">
      <alignment horizontal="right" indent="2"/>
    </xf>
    <xf numFmtId="4" fontId="9" fillId="2" borderId="33" xfId="21" applyNumberFormat="1" applyFont="1" applyFill="1" applyBorder="1" applyAlignment="1">
      <alignment horizontal="right" indent="2"/>
    </xf>
    <xf numFmtId="4" fontId="9" fillId="2" borderId="29" xfId="21" applyNumberFormat="1" applyFont="1" applyFill="1" applyBorder="1" applyAlignment="1">
      <alignment horizontal="right" indent="2"/>
    </xf>
    <xf numFmtId="4" fontId="9" fillId="2" borderId="114" xfId="21" applyNumberFormat="1" applyFont="1" applyFill="1" applyBorder="1" applyAlignment="1">
      <alignment horizontal="right" indent="2"/>
    </xf>
    <xf numFmtId="4" fontId="9" fillId="2" borderId="1" xfId="21" applyNumberFormat="1" applyFont="1" applyFill="1" applyBorder="1" applyAlignment="1">
      <alignment horizontal="right" indent="2"/>
    </xf>
    <xf numFmtId="4" fontId="9" fillId="2" borderId="28" xfId="21" applyNumberFormat="1" applyFont="1" applyFill="1" applyBorder="1" applyAlignment="1">
      <alignment horizontal="right" indent="2"/>
    </xf>
    <xf numFmtId="4" fontId="9" fillId="2" borderId="1" xfId="1" applyNumberFormat="1" applyFont="1" applyFill="1" applyBorder="1" applyAlignment="1">
      <alignment horizontal="right" indent="2"/>
    </xf>
    <xf numFmtId="4" fontId="9" fillId="2" borderId="25" xfId="21" applyNumberFormat="1" applyFont="1" applyFill="1" applyBorder="1" applyAlignment="1">
      <alignment horizontal="right" indent="2"/>
    </xf>
    <xf numFmtId="4" fontId="9" fillId="2" borderId="83" xfId="21" applyNumberFormat="1" applyFont="1" applyFill="1" applyBorder="1" applyAlignment="1">
      <alignment horizontal="right" indent="2"/>
    </xf>
  </cellXfs>
  <cellStyles count="26">
    <cellStyle name="Comma" xfId="14" builtinId="3"/>
    <cellStyle name="Comma 2" xfId="5" xr:uid="{00000000-0005-0000-0000-000001000000}"/>
    <cellStyle name="Currency" xfId="21" builtinId="4"/>
    <cellStyle name="Currency 2" xfId="24" xr:uid="{BD331657-582D-4D34-BFD3-EBCC0BA5552B}"/>
    <cellStyle name="Currency 3" xfId="23" xr:uid="{3FB9F917-2852-43B9-87E4-CC36ACA9E040}"/>
    <cellStyle name="Normal" xfId="0" builtinId="0"/>
    <cellStyle name="Normal 2" xfId="4" xr:uid="{00000000-0005-0000-0000-000004000000}"/>
    <cellStyle name="Normal 2 2" xfId="25" xr:uid="{384E38BF-BCF7-4B3E-A8D2-083E024E2E84}"/>
    <cellStyle name="Normal 2 2 2 2" xfId="2" xr:uid="{00000000-0005-0000-0000-000005000000}"/>
    <cellStyle name="Normal 3" xfId="7" xr:uid="{00000000-0005-0000-0000-000006000000}"/>
    <cellStyle name="Normal 3 2" xfId="1" xr:uid="{00000000-0005-0000-0000-000007000000}"/>
    <cellStyle name="Normal 3 3" xfId="16" xr:uid="{00000000-0005-0000-0000-000005000000}"/>
    <cellStyle name="Normal 4" xfId="3" xr:uid="{00000000-0005-0000-0000-000008000000}"/>
    <cellStyle name="Normal 5" xfId="9" xr:uid="{00000000-0005-0000-0000-000009000000}"/>
    <cellStyle name="Normal 5 2" xfId="13" xr:uid="{00000000-0005-0000-0000-00000A000000}"/>
    <cellStyle name="Normal 6" xfId="11" xr:uid="{00000000-0005-0000-0000-00000B000000}"/>
    <cellStyle name="Normal 6 2" xfId="18" xr:uid="{00000000-0005-0000-0000-00000A000000}"/>
    <cellStyle name="Normal 7" xfId="19" xr:uid="{562FBCB4-00B3-4418-8000-D12DC051E654}"/>
    <cellStyle name="Normal 8" xfId="20" xr:uid="{20737F23-6066-4E83-96B8-52F436DFEA9F}"/>
    <cellStyle name="Normal 9" xfId="22" xr:uid="{D520DD43-ACFA-4744-B828-5C18F7017F6E}"/>
    <cellStyle name="Normal_10t1-10 2" xfId="15" xr:uid="{00000000-0005-0000-0000-00000D000000}"/>
    <cellStyle name="Normal_table2_eb 3.23.11" xfId="6" xr:uid="{00000000-0005-0000-0000-00000E000000}"/>
    <cellStyle name="Percent" xfId="10" builtinId="5"/>
    <cellStyle name="Percent 2" xfId="8" xr:uid="{00000000-0005-0000-0000-000010000000}"/>
    <cellStyle name="Percent 2 2" xfId="17" xr:uid="{00000000-0005-0000-0000-00000D000000}"/>
    <cellStyle name="Percent 3" xfId="12" xr:uid="{00000000-0005-0000-0000-00001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fccoffice-my.sharepoint.com/Documents%20and%20Settings/susan.lee/Local%20Settings/Temporary%20Internet%20Files/OLK21B/RBOC%20Version%20February%202010/q%20rollups%20Feb%202011%20-%20RBOC%20versi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usan.lee\Local%20Settings\Temporary%20Internet%20Files\OLK21B\RBOC%20Version%20February%202010\q%20rollups%20Feb%202011%20-%20RBOC%20versi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l (2)"/>
      <sheetName val="Final"/>
      <sheetName val="Q_rollups"/>
    </sheetNames>
    <sheetDataSet>
      <sheetData sheetId="0"/>
      <sheetData sheetId="1"/>
      <sheetData sheetId="2">
        <row r="1">
          <cell r="A1" t="str">
            <v>col1</v>
          </cell>
          <cell r="B1" t="str">
            <v>col2</v>
          </cell>
          <cell r="C1" t="str">
            <v>col3</v>
          </cell>
          <cell r="D1" t="str">
            <v>col4</v>
          </cell>
          <cell r="E1" t="str">
            <v>col5</v>
          </cell>
          <cell r="F1" t="str">
            <v>col6</v>
          </cell>
          <cell r="G1" t="str">
            <v>col7</v>
          </cell>
          <cell r="H1" t="str">
            <v>col8</v>
          </cell>
        </row>
        <row r="2">
          <cell r="A2" t="str">
            <v>Regional Bell Operating Companies</v>
          </cell>
          <cell r="B2">
            <v>5826.6561320000001</v>
          </cell>
          <cell r="C2">
            <v>9002.2407879999992</v>
          </cell>
          <cell r="D2">
            <v>1922.107974</v>
          </cell>
          <cell r="E2">
            <v>1977.8568420000001</v>
          </cell>
          <cell r="F2">
            <v>2.9004025140161107</v>
          </cell>
          <cell r="G2">
            <v>1957.8682600000002</v>
          </cell>
          <cell r="H2">
            <v>1.0106182396794494</v>
          </cell>
        </row>
        <row r="3">
          <cell r="A3" t="str">
            <v>Other Incumbent Local Exchange Carriers (ILECs)</v>
          </cell>
          <cell r="B3">
            <v>2002.6757285599992</v>
          </cell>
          <cell r="C3">
            <v>2329.7889410799989</v>
          </cell>
          <cell r="D3">
            <v>561.8738613500002</v>
          </cell>
          <cell r="E3">
            <v>552.37563827000008</v>
          </cell>
          <cell r="F3">
            <v>-1.6904546969277008</v>
          </cell>
          <cell r="G3">
            <v>545.92736239000021</v>
          </cell>
          <cell r="H3">
            <v>1.1673715191704319</v>
          </cell>
        </row>
        <row r="4">
          <cell r="A4" t="str">
            <v xml:space="preserve">  Total ILECs</v>
          </cell>
          <cell r="B4">
            <v>7829.3318605599998</v>
          </cell>
          <cell r="C4">
            <v>11332.029729079997</v>
          </cell>
          <cell r="D4">
            <v>2483.9818353500004</v>
          </cell>
          <cell r="E4">
            <v>2530.2324802700005</v>
          </cell>
          <cell r="F4">
            <v>1.8619558429050733</v>
          </cell>
          <cell r="G4">
            <v>2503.7956223900005</v>
          </cell>
          <cell r="H4">
            <v>1.0448390843982394</v>
          </cell>
        </row>
        <row r="5">
          <cell r="A5" t="str">
            <v>Competitive Access Providers (CAPs) and Competitive Local Exchange Carriers (CLECs)</v>
          </cell>
          <cell r="B5">
            <v>1301.8448026599999</v>
          </cell>
          <cell r="C5">
            <v>2960.4567364900004</v>
          </cell>
          <cell r="D5">
            <v>1065.1452409600004</v>
          </cell>
          <cell r="E5">
            <v>1062.8886292300001</v>
          </cell>
          <cell r="F5">
            <v>-0.21185953269306321</v>
          </cell>
          <cell r="G5">
            <v>1049.2547077900001</v>
          </cell>
          <cell r="H5">
            <v>1.2827234260542391</v>
          </cell>
        </row>
        <row r="6">
          <cell r="A6" t="str">
            <v>Local Resellers</v>
          </cell>
          <cell r="B6">
            <v>39.465749369999997</v>
          </cell>
          <cell r="C6">
            <v>81.937854129999991</v>
          </cell>
          <cell r="D6">
            <v>28.344957829999998</v>
          </cell>
          <cell r="E6">
            <v>25.916129759999997</v>
          </cell>
          <cell r="F6">
            <v>-8.5688187809874101</v>
          </cell>
          <cell r="G6">
            <v>25.352858509999997</v>
          </cell>
          <cell r="H6">
            <v>2.1734389170615103</v>
          </cell>
        </row>
        <row r="7">
          <cell r="A7" t="str">
            <v>Private Service Providers</v>
          </cell>
          <cell r="B7">
            <v>1301.7875415600001</v>
          </cell>
          <cell r="C7">
            <v>166.04968799000011</v>
          </cell>
          <cell r="D7">
            <v>109.6451028</v>
          </cell>
          <cell r="E7">
            <v>117.24752713000001</v>
          </cell>
          <cell r="F7">
            <v>6.9336651942105751</v>
          </cell>
          <cell r="G7">
            <v>116.37229310000001</v>
          </cell>
          <cell r="H7">
            <v>0.74648399964083867</v>
          </cell>
        </row>
        <row r="8">
          <cell r="A8" t="str">
            <v>Shared-Tenant System Providers</v>
          </cell>
          <cell r="B8">
            <v>0.16530325000000001</v>
          </cell>
          <cell r="C8">
            <v>7.8888340399999999</v>
          </cell>
          <cell r="D8">
            <v>2.8958326699999999</v>
          </cell>
          <cell r="E8">
            <v>2.8664645000000002</v>
          </cell>
          <cell r="F8">
            <v>-1.0141528654001855</v>
          </cell>
          <cell r="G8">
            <v>2.7731632499999996</v>
          </cell>
          <cell r="H8">
            <v>3.2549243153020226</v>
          </cell>
        </row>
        <row r="9">
          <cell r="A9" t="str">
            <v>Cable Coaxial Providers</v>
          </cell>
          <cell r="B9">
            <v>171.34290905999998</v>
          </cell>
          <cell r="C9">
            <v>1649.2580180599998</v>
          </cell>
          <cell r="D9">
            <v>442.52154623999968</v>
          </cell>
          <cell r="E9">
            <v>465.32761422999994</v>
          </cell>
          <cell r="F9">
            <v>5.1536627275616276</v>
          </cell>
          <cell r="G9">
            <v>460.05446495000001</v>
          </cell>
          <cell r="H9">
            <v>1.1332121969003843</v>
          </cell>
        </row>
        <row r="10">
          <cell r="A10" t="str">
            <v>Interconnected VoIP Providers</v>
          </cell>
          <cell r="B10">
            <v>73.776167999999984</v>
          </cell>
          <cell r="C10">
            <v>653.48315655999966</v>
          </cell>
          <cell r="D10">
            <v>312.76030562000011</v>
          </cell>
          <cell r="E10">
            <v>327.61117693</v>
          </cell>
          <cell r="F10">
            <v>4.7483235702050735</v>
          </cell>
          <cell r="G10">
            <v>321.4258462800002</v>
          </cell>
          <cell r="H10">
            <v>1.8880096546038798</v>
          </cell>
        </row>
        <row r="11">
          <cell r="A11" t="str">
            <v xml:space="preserve">  Total IVoIP</v>
          </cell>
          <cell r="B11">
            <v>245.11907705999997</v>
          </cell>
          <cell r="C11">
            <v>2302.7411746199996</v>
          </cell>
          <cell r="D11">
            <v>755.28185185999973</v>
          </cell>
          <cell r="E11">
            <v>792.93879115999994</v>
          </cell>
          <cell r="F11">
            <v>4.9858128071347272</v>
          </cell>
          <cell r="G11">
            <v>781.48031123000021</v>
          </cell>
          <cell r="H11">
            <v>1.445064872313407</v>
          </cell>
        </row>
        <row r="12">
          <cell r="A12" t="str">
            <v>Other Local Service Providers</v>
          </cell>
          <cell r="B12">
            <v>49.900822460000008</v>
          </cell>
          <cell r="C12">
            <v>17.55096357</v>
          </cell>
          <cell r="D12">
            <v>3.4305071699999998</v>
          </cell>
          <cell r="E12">
            <v>3.5786786400000001</v>
          </cell>
          <cell r="F12">
            <v>4.3192292759440676</v>
          </cell>
          <cell r="G12">
            <v>3.5655457799999999</v>
          </cell>
          <cell r="H12">
            <v>0.36697511347373302</v>
          </cell>
        </row>
        <row r="13">
          <cell r="A13" t="str">
            <v xml:space="preserve">    Total Local Competitors</v>
          </cell>
          <cell r="B13">
            <v>2938.2832963599999</v>
          </cell>
          <cell r="C13">
            <v>5536.6252508400003</v>
          </cell>
          <cell r="D13">
            <v>1964.7434932899998</v>
          </cell>
          <cell r="E13">
            <v>2005.4362204199999</v>
          </cell>
          <cell r="F13">
            <v>2.0711470616380239</v>
          </cell>
          <cell r="G13">
            <v>1978.7988796600005</v>
          </cell>
          <cell r="H13">
            <v>1.3282566899295747</v>
          </cell>
        </row>
        <row r="14">
          <cell r="A14" t="str">
            <v xml:space="preserve">      Fixed Local Service Providers</v>
          </cell>
          <cell r="B14">
            <v>10767.615156919999</v>
          </cell>
          <cell r="C14">
            <v>16868.65497992</v>
          </cell>
          <cell r="D14">
            <v>4448.725328640001</v>
          </cell>
          <cell r="E14">
            <v>4535.6687006900002</v>
          </cell>
          <cell r="F14">
            <v>1.9543434495781347</v>
          </cell>
          <cell r="G14">
            <v>4482.5945020500003</v>
          </cell>
          <cell r="H14">
            <v>1.1701515728414158</v>
          </cell>
        </row>
        <row r="15">
          <cell r="A15" t="str">
            <v>Payphone Service Providers</v>
          </cell>
          <cell r="B15">
            <v>10.358126910000003</v>
          </cell>
          <cell r="C15">
            <v>38.730386700000011</v>
          </cell>
          <cell r="D15">
            <v>2.0326626000000005</v>
          </cell>
          <cell r="E15">
            <v>2.1828784200000007</v>
          </cell>
          <cell r="F15">
            <v>7.3901010428390856</v>
          </cell>
          <cell r="G15">
            <v>2.1501196000000009</v>
          </cell>
          <cell r="H15">
            <v>1.5007166546636956</v>
          </cell>
        </row>
        <row r="16">
          <cell r="A16" t="str">
            <v>Wireless Telephony Including Cellular, Personal Communications Service (PCS) and SMR Telephony Carriers</v>
          </cell>
          <cell r="B16">
            <v>1432.6368835299997</v>
          </cell>
          <cell r="C16">
            <v>27106.58270087999</v>
          </cell>
          <cell r="D16">
            <v>7140.1739865900017</v>
          </cell>
          <cell r="E16">
            <v>7364.7330379499999</v>
          </cell>
          <cell r="F16">
            <v>3.1450081157930287</v>
          </cell>
          <cell r="G16">
            <v>7233.8762678699995</v>
          </cell>
          <cell r="H16">
            <v>1.7768026268664974</v>
          </cell>
        </row>
        <row r="17">
          <cell r="A17" t="str">
            <v>Paging &amp; Messaging Service Providers</v>
          </cell>
          <cell r="B17">
            <v>5.287117349999999</v>
          </cell>
          <cell r="C17">
            <v>69.983128120000018</v>
          </cell>
          <cell r="D17">
            <v>8.9213637999999982</v>
          </cell>
          <cell r="E17">
            <v>8.8689060399999988</v>
          </cell>
          <cell r="F17">
            <v>-0.58800157886173599</v>
          </cell>
          <cell r="G17">
            <v>8.7520418699999993</v>
          </cell>
          <cell r="H17">
            <v>1.3176841593870297</v>
          </cell>
        </row>
        <row r="18">
          <cell r="A18" t="str">
            <v>Specialized Mobile Radio (SMR) Dispatch Providers</v>
          </cell>
          <cell r="B18">
            <v>3.5303472299999998</v>
          </cell>
          <cell r="C18">
            <v>12.76585661</v>
          </cell>
          <cell r="D18">
            <v>1.2745621900000002</v>
          </cell>
          <cell r="E18">
            <v>1.1217226200000001</v>
          </cell>
          <cell r="F18">
            <v>-11.991534912862903</v>
          </cell>
          <cell r="G18">
            <v>1.1204485600000003</v>
          </cell>
          <cell r="H18">
            <v>0.11358066399693845</v>
          </cell>
        </row>
        <row r="19">
          <cell r="A19" t="str">
            <v>Wireless Data and Other Mobile Service Providers</v>
          </cell>
          <cell r="B19">
            <v>11.38579105</v>
          </cell>
          <cell r="C19">
            <v>15.284026460000002</v>
          </cell>
          <cell r="D19">
            <v>3.8003623600000003</v>
          </cell>
          <cell r="E19">
            <v>3.4532439500000001</v>
          </cell>
          <cell r="F19">
            <v>-9.1338240177707739</v>
          </cell>
          <cell r="G19">
            <v>3.4151604400000002</v>
          </cell>
          <cell r="H19">
            <v>1.1028328884786687</v>
          </cell>
        </row>
        <row r="20">
          <cell r="A20" t="str">
            <v xml:space="preserve">      Wireless Service Providers</v>
          </cell>
          <cell r="B20">
            <v>1452.8401391599998</v>
          </cell>
          <cell r="C20">
            <v>27204.61571206999</v>
          </cell>
          <cell r="D20">
            <v>7154.1702749400019</v>
          </cell>
          <cell r="E20">
            <v>7378.1769105599997</v>
          </cell>
          <cell r="F20">
            <v>3.131133688621583</v>
          </cell>
          <cell r="G20">
            <v>7247.1639187399996</v>
          </cell>
          <cell r="H20">
            <v>1.7756824403666436</v>
          </cell>
        </row>
        <row r="21">
          <cell r="A21" t="str">
            <v>Interexchange Carriers (IXCs)</v>
          </cell>
          <cell r="B21">
            <v>1544.5668454300001</v>
          </cell>
          <cell r="C21">
            <v>5563.7868703900012</v>
          </cell>
          <cell r="D21">
            <v>3899.3732122400011</v>
          </cell>
          <cell r="E21">
            <v>3739.1449763200003</v>
          </cell>
          <cell r="F21">
            <v>-4.1090766951224298</v>
          </cell>
          <cell r="G21">
            <v>3700.3817621699995</v>
          </cell>
          <cell r="H21">
            <v>1.036686579297891</v>
          </cell>
        </row>
        <row r="22">
          <cell r="A22" t="str">
            <v>Operator Service Providers (OSPs)</v>
          </cell>
          <cell r="B22">
            <v>1.87133649</v>
          </cell>
          <cell r="C22">
            <v>196.73188585</v>
          </cell>
          <cell r="D22">
            <v>34.201909470000004</v>
          </cell>
          <cell r="E22">
            <v>34.687597699999998</v>
          </cell>
          <cell r="F22">
            <v>1.4200617378570992</v>
          </cell>
          <cell r="G22">
            <v>31.45753302</v>
          </cell>
          <cell r="H22">
            <v>9.3118719489761563</v>
          </cell>
        </row>
        <row r="23">
          <cell r="A23" t="str">
            <v>Prepaid Calling Card Providers</v>
          </cell>
          <cell r="B23">
            <v>119.80403432999999</v>
          </cell>
          <cell r="C23">
            <v>321.42517843000002</v>
          </cell>
          <cell r="D23">
            <v>231.48358680000001</v>
          </cell>
          <cell r="E23">
            <v>256.02863645000002</v>
          </cell>
          <cell r="F23">
            <v>10.603365011449705</v>
          </cell>
          <cell r="G23">
            <v>240.62787650999999</v>
          </cell>
          <cell r="H23">
            <v>6.0152489789975707</v>
          </cell>
        </row>
        <row r="24">
          <cell r="A24" t="str">
            <v>Satellite Service Providers</v>
          </cell>
          <cell r="B24">
            <v>64.373352629999999</v>
          </cell>
          <cell r="C24">
            <v>93.204024529999984</v>
          </cell>
          <cell r="D24">
            <v>86.87206162999999</v>
          </cell>
          <cell r="E24">
            <v>90.643009949999993</v>
          </cell>
          <cell r="F24">
            <v>4.3408067556414025</v>
          </cell>
          <cell r="G24">
            <v>89.806941229999993</v>
          </cell>
          <cell r="H24">
            <v>0.92237528350083231</v>
          </cell>
        </row>
        <row r="25">
          <cell r="A25" t="str">
            <v>Toll Resellers</v>
          </cell>
          <cell r="B25">
            <v>449.72688755000007</v>
          </cell>
          <cell r="C25">
            <v>1579.4226295800004</v>
          </cell>
          <cell r="D25">
            <v>1070.4643090700001</v>
          </cell>
          <cell r="E25">
            <v>1099.7015843300001</v>
          </cell>
          <cell r="F25">
            <v>2.731270441459253</v>
          </cell>
          <cell r="G25">
            <v>1076.9249964400005</v>
          </cell>
          <cell r="H25">
            <v>2.0711607780283678</v>
          </cell>
        </row>
        <row r="26">
          <cell r="A26" t="str">
            <v>VoIP Toll Providers</v>
          </cell>
          <cell r="B26">
            <v>90.967546970000015</v>
          </cell>
          <cell r="C26">
            <v>118.28632992000004</v>
          </cell>
          <cell r="D26">
            <v>104.36806934000003</v>
          </cell>
          <cell r="E26">
            <v>85.80463161000003</v>
          </cell>
          <cell r="F26">
            <v>-17.786510613246914</v>
          </cell>
          <cell r="G26">
            <v>84.439135280000016</v>
          </cell>
          <cell r="H26">
            <v>1.591401657904062</v>
          </cell>
        </row>
        <row r="27">
          <cell r="A27" t="str">
            <v>Audio Bridge Service Providers</v>
          </cell>
          <cell r="B27">
            <v>43.167243299999996</v>
          </cell>
          <cell r="C27">
            <v>235.50655642999999</v>
          </cell>
          <cell r="D27">
            <v>228.39952731999995</v>
          </cell>
          <cell r="E27">
            <v>238.54019323999998</v>
          </cell>
          <cell r="F27">
            <v>4.4398804318856655</v>
          </cell>
          <cell r="G27">
            <v>237.27503076999997</v>
          </cell>
          <cell r="H27">
            <v>0.53037706258882011</v>
          </cell>
        </row>
        <row r="28">
          <cell r="A28" t="str">
            <v>Other Toll Providers</v>
          </cell>
          <cell r="B28">
            <v>297.58644381000005</v>
          </cell>
          <cell r="C28">
            <v>180.33241950000004</v>
          </cell>
          <cell r="D28">
            <v>161.51578868999999</v>
          </cell>
          <cell r="E28">
            <v>164.29578203</v>
          </cell>
          <cell r="F28">
            <v>1.7211898369488154</v>
          </cell>
          <cell r="G28">
            <v>163.65848893</v>
          </cell>
          <cell r="H28">
            <v>0.3878937682548817</v>
          </cell>
        </row>
        <row r="29">
          <cell r="A29" t="str">
            <v xml:space="preserve">      Toll Service Providers</v>
          </cell>
          <cell r="B29">
            <v>2612.06369051</v>
          </cell>
          <cell r="C29">
            <v>8288.6958946300037</v>
          </cell>
          <cell r="D29">
            <v>5816.678464560001</v>
          </cell>
          <cell r="E29">
            <v>5708.8464116300011</v>
          </cell>
          <cell r="F29">
            <v>-1.853842422045531</v>
          </cell>
          <cell r="G29">
            <v>5624.5717643500002</v>
          </cell>
          <cell r="H29">
            <v>1.4762115005987453</v>
          </cell>
        </row>
        <row r="30">
          <cell r="A30" t="str">
            <v xml:space="preserve">          All Filers</v>
          </cell>
          <cell r="B30">
            <v>14842.877113499997</v>
          </cell>
          <cell r="C30">
            <v>52400.696973319988</v>
          </cell>
          <cell r="D30">
            <v>17421.606730740004</v>
          </cell>
          <cell r="E30">
            <v>17624.874901300002</v>
          </cell>
          <cell r="F30">
            <v>1.1667590349249206</v>
          </cell>
          <cell r="G30">
            <v>17356.480304740002</v>
          </cell>
          <cell r="H30">
            <v>1.5228170302655764</v>
          </cell>
        </row>
        <row r="31">
          <cell r="A31" t="str">
            <v xml:space="preserve">         LIRE Exemption</v>
          </cell>
          <cell r="G31">
            <v>-830.93603501999939</v>
          </cell>
        </row>
        <row r="32">
          <cell r="A32" t="str">
            <v xml:space="preserve">        Total less LIRE</v>
          </cell>
          <cell r="G32">
            <v>16525.544269720001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nal (2)"/>
      <sheetName val="Final"/>
      <sheetName val="Q_rollups"/>
    </sheetNames>
    <sheetDataSet>
      <sheetData sheetId="0"/>
      <sheetData sheetId="1"/>
      <sheetData sheetId="2">
        <row r="1">
          <cell r="A1" t="str">
            <v>col1</v>
          </cell>
          <cell r="B1" t="str">
            <v>col2</v>
          </cell>
          <cell r="C1" t="str">
            <v>col3</v>
          </cell>
          <cell r="D1" t="str">
            <v>col4</v>
          </cell>
          <cell r="E1" t="str">
            <v>col5</v>
          </cell>
          <cell r="F1" t="str">
            <v>col6</v>
          </cell>
          <cell r="G1" t="str">
            <v>col7</v>
          </cell>
          <cell r="H1" t="str">
            <v>col8</v>
          </cell>
        </row>
        <row r="2">
          <cell r="A2" t="str">
            <v>Regional Bell Operating Companies</v>
          </cell>
          <cell r="B2">
            <v>5826.6561320000001</v>
          </cell>
          <cell r="C2">
            <v>9002.2407879999992</v>
          </cell>
          <cell r="D2">
            <v>1922.107974</v>
          </cell>
          <cell r="E2">
            <v>1977.8568420000001</v>
          </cell>
          <cell r="F2">
            <v>2.9004025140161107</v>
          </cell>
          <cell r="G2">
            <v>1957.8682600000002</v>
          </cell>
          <cell r="H2">
            <v>1.0106182396794494</v>
          </cell>
        </row>
        <row r="3">
          <cell r="A3" t="str">
            <v>Other Incumbent Local Exchange Carriers (ILECs)</v>
          </cell>
          <cell r="B3">
            <v>2002.6757285599992</v>
          </cell>
          <cell r="C3">
            <v>2329.7889410799989</v>
          </cell>
          <cell r="D3">
            <v>561.8738613500002</v>
          </cell>
          <cell r="E3">
            <v>552.37563827000008</v>
          </cell>
          <cell r="F3">
            <v>-1.6904546969277008</v>
          </cell>
          <cell r="G3">
            <v>545.92736239000021</v>
          </cell>
          <cell r="H3">
            <v>1.1673715191704319</v>
          </cell>
        </row>
        <row r="4">
          <cell r="A4" t="str">
            <v xml:space="preserve">  Total ILECs</v>
          </cell>
          <cell r="B4">
            <v>7829.3318605599998</v>
          </cell>
          <cell r="C4">
            <v>11332.029729079997</v>
          </cell>
          <cell r="D4">
            <v>2483.9818353500004</v>
          </cell>
          <cell r="E4">
            <v>2530.2324802700005</v>
          </cell>
          <cell r="F4">
            <v>1.8619558429050733</v>
          </cell>
          <cell r="G4">
            <v>2503.7956223900005</v>
          </cell>
          <cell r="H4">
            <v>1.0448390843982394</v>
          </cell>
        </row>
        <row r="5">
          <cell r="A5" t="str">
            <v>Competitive Access Providers (CAPs) and Competitive Local Exchange Carriers (CLECs)</v>
          </cell>
          <cell r="B5">
            <v>1301.8448026599999</v>
          </cell>
          <cell r="C5">
            <v>2960.4567364900004</v>
          </cell>
          <cell r="D5">
            <v>1065.1452409600004</v>
          </cell>
          <cell r="E5">
            <v>1062.8886292300001</v>
          </cell>
          <cell r="F5">
            <v>-0.21185953269306321</v>
          </cell>
          <cell r="G5">
            <v>1049.2547077900001</v>
          </cell>
          <cell r="H5">
            <v>1.2827234260542391</v>
          </cell>
        </row>
        <row r="6">
          <cell r="A6" t="str">
            <v>Local Resellers</v>
          </cell>
          <cell r="B6">
            <v>39.465749369999997</v>
          </cell>
          <cell r="C6">
            <v>81.937854129999991</v>
          </cell>
          <cell r="D6">
            <v>28.344957829999998</v>
          </cell>
          <cell r="E6">
            <v>25.916129759999997</v>
          </cell>
          <cell r="F6">
            <v>-8.5688187809874101</v>
          </cell>
          <cell r="G6">
            <v>25.352858509999997</v>
          </cell>
          <cell r="H6">
            <v>2.1734389170615103</v>
          </cell>
        </row>
        <row r="7">
          <cell r="A7" t="str">
            <v>Private Service Providers</v>
          </cell>
          <cell r="B7">
            <v>1301.7875415600001</v>
          </cell>
          <cell r="C7">
            <v>166.04968799000011</v>
          </cell>
          <cell r="D7">
            <v>109.6451028</v>
          </cell>
          <cell r="E7">
            <v>117.24752713000001</v>
          </cell>
          <cell r="F7">
            <v>6.9336651942105751</v>
          </cell>
          <cell r="G7">
            <v>116.37229310000001</v>
          </cell>
          <cell r="H7">
            <v>0.74648399964083867</v>
          </cell>
        </row>
        <row r="8">
          <cell r="A8" t="str">
            <v>Shared-Tenant System Providers</v>
          </cell>
          <cell r="B8">
            <v>0.16530325000000001</v>
          </cell>
          <cell r="C8">
            <v>7.8888340399999999</v>
          </cell>
          <cell r="D8">
            <v>2.8958326699999999</v>
          </cell>
          <cell r="E8">
            <v>2.8664645000000002</v>
          </cell>
          <cell r="F8">
            <v>-1.0141528654001855</v>
          </cell>
          <cell r="G8">
            <v>2.7731632499999996</v>
          </cell>
          <cell r="H8">
            <v>3.2549243153020226</v>
          </cell>
        </row>
        <row r="9">
          <cell r="A9" t="str">
            <v>Cable Coaxial Providers</v>
          </cell>
          <cell r="B9">
            <v>171.34290905999998</v>
          </cell>
          <cell r="C9">
            <v>1649.2580180599998</v>
          </cell>
          <cell r="D9">
            <v>442.52154623999968</v>
          </cell>
          <cell r="E9">
            <v>465.32761422999994</v>
          </cell>
          <cell r="F9">
            <v>5.1536627275616276</v>
          </cell>
          <cell r="G9">
            <v>460.05446495000001</v>
          </cell>
          <cell r="H9">
            <v>1.1332121969003843</v>
          </cell>
        </row>
        <row r="10">
          <cell r="A10" t="str">
            <v>Interconnected VoIP Providers</v>
          </cell>
          <cell r="B10">
            <v>73.776167999999984</v>
          </cell>
          <cell r="C10">
            <v>653.48315655999966</v>
          </cell>
          <cell r="D10">
            <v>312.76030562000011</v>
          </cell>
          <cell r="E10">
            <v>327.61117693</v>
          </cell>
          <cell r="F10">
            <v>4.7483235702050735</v>
          </cell>
          <cell r="G10">
            <v>321.4258462800002</v>
          </cell>
          <cell r="H10">
            <v>1.8880096546038798</v>
          </cell>
        </row>
        <row r="11">
          <cell r="A11" t="str">
            <v xml:space="preserve">  Total IVoIP</v>
          </cell>
          <cell r="B11">
            <v>245.11907705999997</v>
          </cell>
          <cell r="C11">
            <v>2302.7411746199996</v>
          </cell>
          <cell r="D11">
            <v>755.28185185999973</v>
          </cell>
          <cell r="E11">
            <v>792.93879115999994</v>
          </cell>
          <cell r="F11">
            <v>4.9858128071347272</v>
          </cell>
          <cell r="G11">
            <v>781.48031123000021</v>
          </cell>
          <cell r="H11">
            <v>1.445064872313407</v>
          </cell>
        </row>
        <row r="12">
          <cell r="A12" t="str">
            <v>Other Local Service Providers</v>
          </cell>
          <cell r="B12">
            <v>49.900822460000008</v>
          </cell>
          <cell r="C12">
            <v>17.55096357</v>
          </cell>
          <cell r="D12">
            <v>3.4305071699999998</v>
          </cell>
          <cell r="E12">
            <v>3.5786786400000001</v>
          </cell>
          <cell r="F12">
            <v>4.3192292759440676</v>
          </cell>
          <cell r="G12">
            <v>3.5655457799999999</v>
          </cell>
          <cell r="H12">
            <v>0.36697511347373302</v>
          </cell>
        </row>
        <row r="13">
          <cell r="A13" t="str">
            <v xml:space="preserve">    Total Local Competitors</v>
          </cell>
          <cell r="B13">
            <v>2938.2832963599999</v>
          </cell>
          <cell r="C13">
            <v>5536.6252508400003</v>
          </cell>
          <cell r="D13">
            <v>1964.7434932899998</v>
          </cell>
          <cell r="E13">
            <v>2005.4362204199999</v>
          </cell>
          <cell r="F13">
            <v>2.0711470616380239</v>
          </cell>
          <cell r="G13">
            <v>1978.7988796600005</v>
          </cell>
          <cell r="H13">
            <v>1.3282566899295747</v>
          </cell>
        </row>
        <row r="14">
          <cell r="A14" t="str">
            <v xml:space="preserve">      Fixed Local Service Providers</v>
          </cell>
          <cell r="B14">
            <v>10767.615156919999</v>
          </cell>
          <cell r="C14">
            <v>16868.65497992</v>
          </cell>
          <cell r="D14">
            <v>4448.725328640001</v>
          </cell>
          <cell r="E14">
            <v>4535.6687006900002</v>
          </cell>
          <cell r="F14">
            <v>1.9543434495781347</v>
          </cell>
          <cell r="G14">
            <v>4482.5945020500003</v>
          </cell>
          <cell r="H14">
            <v>1.1701515728414158</v>
          </cell>
        </row>
        <row r="15">
          <cell r="A15" t="str">
            <v>Payphone Service Providers</v>
          </cell>
          <cell r="B15">
            <v>10.358126910000003</v>
          </cell>
          <cell r="C15">
            <v>38.730386700000011</v>
          </cell>
          <cell r="D15">
            <v>2.0326626000000005</v>
          </cell>
          <cell r="E15">
            <v>2.1828784200000007</v>
          </cell>
          <cell r="F15">
            <v>7.3901010428390856</v>
          </cell>
          <cell r="G15">
            <v>2.1501196000000009</v>
          </cell>
          <cell r="H15">
            <v>1.5007166546636956</v>
          </cell>
        </row>
        <row r="16">
          <cell r="A16" t="str">
            <v>Wireless Telephony Including Cellular, Personal Communications Service (PCS) and SMR Telephony Carriers</v>
          </cell>
          <cell r="B16">
            <v>1432.6368835299997</v>
          </cell>
          <cell r="C16">
            <v>27106.58270087999</v>
          </cell>
          <cell r="D16">
            <v>7140.1739865900017</v>
          </cell>
          <cell r="E16">
            <v>7364.7330379499999</v>
          </cell>
          <cell r="F16">
            <v>3.1450081157930287</v>
          </cell>
          <cell r="G16">
            <v>7233.8762678699995</v>
          </cell>
          <cell r="H16">
            <v>1.7768026268664974</v>
          </cell>
        </row>
        <row r="17">
          <cell r="A17" t="str">
            <v>Paging &amp; Messaging Service Providers</v>
          </cell>
          <cell r="B17">
            <v>5.287117349999999</v>
          </cell>
          <cell r="C17">
            <v>69.983128120000018</v>
          </cell>
          <cell r="D17">
            <v>8.9213637999999982</v>
          </cell>
          <cell r="E17">
            <v>8.8689060399999988</v>
          </cell>
          <cell r="F17">
            <v>-0.58800157886173599</v>
          </cell>
          <cell r="G17">
            <v>8.7520418699999993</v>
          </cell>
          <cell r="H17">
            <v>1.3176841593870297</v>
          </cell>
        </row>
        <row r="18">
          <cell r="A18" t="str">
            <v>Specialized Mobile Radio (SMR) Dispatch Providers</v>
          </cell>
          <cell r="B18">
            <v>3.5303472299999998</v>
          </cell>
          <cell r="C18">
            <v>12.76585661</v>
          </cell>
          <cell r="D18">
            <v>1.2745621900000002</v>
          </cell>
          <cell r="E18">
            <v>1.1217226200000001</v>
          </cell>
          <cell r="F18">
            <v>-11.991534912862903</v>
          </cell>
          <cell r="G18">
            <v>1.1204485600000003</v>
          </cell>
          <cell r="H18">
            <v>0.11358066399693845</v>
          </cell>
        </row>
        <row r="19">
          <cell r="A19" t="str">
            <v>Wireless Data and Other Mobile Service Providers</v>
          </cell>
          <cell r="B19">
            <v>11.38579105</v>
          </cell>
          <cell r="C19">
            <v>15.284026460000002</v>
          </cell>
          <cell r="D19">
            <v>3.8003623600000003</v>
          </cell>
          <cell r="E19">
            <v>3.4532439500000001</v>
          </cell>
          <cell r="F19">
            <v>-9.1338240177707739</v>
          </cell>
          <cell r="G19">
            <v>3.4151604400000002</v>
          </cell>
          <cell r="H19">
            <v>1.1028328884786687</v>
          </cell>
        </row>
        <row r="20">
          <cell r="A20" t="str">
            <v xml:space="preserve">      Wireless Service Providers</v>
          </cell>
          <cell r="B20">
            <v>1452.8401391599998</v>
          </cell>
          <cell r="C20">
            <v>27204.61571206999</v>
          </cell>
          <cell r="D20">
            <v>7154.1702749400019</v>
          </cell>
          <cell r="E20">
            <v>7378.1769105599997</v>
          </cell>
          <cell r="F20">
            <v>3.131133688621583</v>
          </cell>
          <cell r="G20">
            <v>7247.1639187399996</v>
          </cell>
          <cell r="H20">
            <v>1.7756824403666436</v>
          </cell>
        </row>
        <row r="21">
          <cell r="A21" t="str">
            <v>Interexchange Carriers (IXCs)</v>
          </cell>
          <cell r="B21">
            <v>1544.5668454300001</v>
          </cell>
          <cell r="C21">
            <v>5563.7868703900012</v>
          </cell>
          <cell r="D21">
            <v>3899.3732122400011</v>
          </cell>
          <cell r="E21">
            <v>3739.1449763200003</v>
          </cell>
          <cell r="F21">
            <v>-4.1090766951224298</v>
          </cell>
          <cell r="G21">
            <v>3700.3817621699995</v>
          </cell>
          <cell r="H21">
            <v>1.036686579297891</v>
          </cell>
        </row>
        <row r="22">
          <cell r="A22" t="str">
            <v>Operator Service Providers (OSPs)</v>
          </cell>
          <cell r="B22">
            <v>1.87133649</v>
          </cell>
          <cell r="C22">
            <v>196.73188585</v>
          </cell>
          <cell r="D22">
            <v>34.201909470000004</v>
          </cell>
          <cell r="E22">
            <v>34.687597699999998</v>
          </cell>
          <cell r="F22">
            <v>1.4200617378570992</v>
          </cell>
          <cell r="G22">
            <v>31.45753302</v>
          </cell>
          <cell r="H22">
            <v>9.3118719489761563</v>
          </cell>
        </row>
        <row r="23">
          <cell r="A23" t="str">
            <v>Prepaid Calling Card Providers</v>
          </cell>
          <cell r="B23">
            <v>119.80403432999999</v>
          </cell>
          <cell r="C23">
            <v>321.42517843000002</v>
          </cell>
          <cell r="D23">
            <v>231.48358680000001</v>
          </cell>
          <cell r="E23">
            <v>256.02863645000002</v>
          </cell>
          <cell r="F23">
            <v>10.603365011449705</v>
          </cell>
          <cell r="G23">
            <v>240.62787650999999</v>
          </cell>
          <cell r="H23">
            <v>6.0152489789975707</v>
          </cell>
        </row>
        <row r="24">
          <cell r="A24" t="str">
            <v>Satellite Service Providers</v>
          </cell>
          <cell r="B24">
            <v>64.373352629999999</v>
          </cell>
          <cell r="C24">
            <v>93.204024529999984</v>
          </cell>
          <cell r="D24">
            <v>86.87206162999999</v>
          </cell>
          <cell r="E24">
            <v>90.643009949999993</v>
          </cell>
          <cell r="F24">
            <v>4.3408067556414025</v>
          </cell>
          <cell r="G24">
            <v>89.806941229999993</v>
          </cell>
          <cell r="H24">
            <v>0.92237528350083231</v>
          </cell>
        </row>
        <row r="25">
          <cell r="A25" t="str">
            <v>Toll Resellers</v>
          </cell>
          <cell r="B25">
            <v>449.72688755000007</v>
          </cell>
          <cell r="C25">
            <v>1579.4226295800004</v>
          </cell>
          <cell r="D25">
            <v>1070.4643090700001</v>
          </cell>
          <cell r="E25">
            <v>1099.7015843300001</v>
          </cell>
          <cell r="F25">
            <v>2.731270441459253</v>
          </cell>
          <cell r="G25">
            <v>1076.9249964400005</v>
          </cell>
          <cell r="H25">
            <v>2.0711607780283678</v>
          </cell>
        </row>
        <row r="26">
          <cell r="A26" t="str">
            <v>VoIP Toll Providers</v>
          </cell>
          <cell r="B26">
            <v>90.967546970000015</v>
          </cell>
          <cell r="C26">
            <v>118.28632992000004</v>
          </cell>
          <cell r="D26">
            <v>104.36806934000003</v>
          </cell>
          <cell r="E26">
            <v>85.80463161000003</v>
          </cell>
          <cell r="F26">
            <v>-17.786510613246914</v>
          </cell>
          <cell r="G26">
            <v>84.439135280000016</v>
          </cell>
          <cell r="H26">
            <v>1.591401657904062</v>
          </cell>
        </row>
        <row r="27">
          <cell r="A27" t="str">
            <v>Audio Bridge Service Providers</v>
          </cell>
          <cell r="B27">
            <v>43.167243299999996</v>
          </cell>
          <cell r="C27">
            <v>235.50655642999999</v>
          </cell>
          <cell r="D27">
            <v>228.39952731999995</v>
          </cell>
          <cell r="E27">
            <v>238.54019323999998</v>
          </cell>
          <cell r="F27">
            <v>4.4398804318856655</v>
          </cell>
          <cell r="G27">
            <v>237.27503076999997</v>
          </cell>
          <cell r="H27">
            <v>0.53037706258882011</v>
          </cell>
        </row>
        <row r="28">
          <cell r="A28" t="str">
            <v>Other Toll Providers</v>
          </cell>
          <cell r="B28">
            <v>297.58644381000005</v>
          </cell>
          <cell r="C28">
            <v>180.33241950000004</v>
          </cell>
          <cell r="D28">
            <v>161.51578868999999</v>
          </cell>
          <cell r="E28">
            <v>164.29578203</v>
          </cell>
          <cell r="F28">
            <v>1.7211898369488154</v>
          </cell>
          <cell r="G28">
            <v>163.65848893</v>
          </cell>
          <cell r="H28">
            <v>0.3878937682548817</v>
          </cell>
        </row>
        <row r="29">
          <cell r="A29" t="str">
            <v xml:space="preserve">      Toll Service Providers</v>
          </cell>
          <cell r="B29">
            <v>2612.06369051</v>
          </cell>
          <cell r="C29">
            <v>8288.6958946300037</v>
          </cell>
          <cell r="D29">
            <v>5816.678464560001</v>
          </cell>
          <cell r="E29">
            <v>5708.8464116300011</v>
          </cell>
          <cell r="F29">
            <v>-1.853842422045531</v>
          </cell>
          <cell r="G29">
            <v>5624.5717643500002</v>
          </cell>
          <cell r="H29">
            <v>1.4762115005987453</v>
          </cell>
        </row>
        <row r="30">
          <cell r="A30" t="str">
            <v xml:space="preserve">          All Filers</v>
          </cell>
          <cell r="B30">
            <v>14842.877113499997</v>
          </cell>
          <cell r="C30">
            <v>52400.696973319988</v>
          </cell>
          <cell r="D30">
            <v>17421.606730740004</v>
          </cell>
          <cell r="E30">
            <v>17624.874901300002</v>
          </cell>
          <cell r="F30">
            <v>1.1667590349249206</v>
          </cell>
          <cell r="G30">
            <v>17356.480304740002</v>
          </cell>
          <cell r="H30">
            <v>1.5228170302655764</v>
          </cell>
        </row>
        <row r="31">
          <cell r="A31" t="str">
            <v xml:space="preserve">         LIRE Exemption</v>
          </cell>
          <cell r="G31">
            <v>-830.93603501999939</v>
          </cell>
        </row>
        <row r="32">
          <cell r="A32" t="str">
            <v xml:space="preserve">        Total less LIRE</v>
          </cell>
          <cell r="G32">
            <v>16525.544269720001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27"/>
  <sheetViews>
    <sheetView tabSelected="1" zoomScale="83" zoomScaleNormal="83" zoomScaleSheetLayoutView="100" workbookViewId="0">
      <selection activeCell="A2" sqref="A2:L2"/>
    </sheetView>
  </sheetViews>
  <sheetFormatPr defaultColWidth="14.453125" defaultRowHeight="16.5" customHeight="1" x14ac:dyDescent="0.35"/>
  <cols>
    <col min="1" max="1" width="36.08984375" style="10" bestFit="1" customWidth="1"/>
    <col min="2" max="2" width="41.453125" style="10" bestFit="1" customWidth="1"/>
    <col min="3" max="4" width="10" style="10" customWidth="1"/>
    <col min="5" max="5" width="10.08984375" style="10" customWidth="1"/>
    <col min="6" max="12" width="10" style="10" customWidth="1"/>
    <col min="13" max="14" width="8.54296875" style="10" customWidth="1"/>
    <col min="15" max="16384" width="14.453125" style="10"/>
  </cols>
  <sheetData>
    <row r="1" spans="1:15" ht="16.5" customHeight="1" x14ac:dyDescent="0.35">
      <c r="A1" s="473" t="s">
        <v>0</v>
      </c>
      <c r="B1" s="473"/>
      <c r="C1" s="473"/>
      <c r="D1" s="473"/>
      <c r="E1" s="473"/>
      <c r="F1" s="473"/>
      <c r="G1" s="473"/>
      <c r="H1" s="473"/>
      <c r="I1" s="473"/>
      <c r="J1" s="473"/>
      <c r="K1" s="473"/>
      <c r="L1" s="473"/>
    </row>
    <row r="2" spans="1:15" ht="16.5" customHeight="1" x14ac:dyDescent="0.35">
      <c r="A2" s="473" t="s">
        <v>330</v>
      </c>
      <c r="B2" s="473"/>
      <c r="C2" s="473"/>
      <c r="D2" s="473"/>
      <c r="E2" s="473"/>
      <c r="F2" s="473"/>
      <c r="G2" s="473"/>
      <c r="H2" s="473"/>
      <c r="I2" s="473"/>
      <c r="J2" s="473"/>
      <c r="K2" s="473"/>
      <c r="L2" s="473"/>
    </row>
    <row r="3" spans="1:15" ht="16.5" customHeight="1" x14ac:dyDescent="0.35">
      <c r="A3" s="473" t="s">
        <v>1</v>
      </c>
      <c r="B3" s="473"/>
      <c r="C3" s="473"/>
      <c r="D3" s="473"/>
      <c r="E3" s="473"/>
      <c r="F3" s="473"/>
      <c r="G3" s="473"/>
      <c r="H3" s="473"/>
      <c r="I3" s="473"/>
      <c r="J3" s="473"/>
      <c r="K3" s="473"/>
      <c r="L3" s="473"/>
    </row>
    <row r="4" spans="1:15" ht="16.5" customHeight="1" thickBot="1" x14ac:dyDescent="0.4"/>
    <row r="5" spans="1:15" ht="16.5" customHeight="1" thickBot="1" x14ac:dyDescent="0.4">
      <c r="A5" s="107"/>
      <c r="B5" s="382"/>
      <c r="C5" s="371">
        <v>2014</v>
      </c>
      <c r="D5" s="371">
        <v>2015</v>
      </c>
      <c r="E5" s="371">
        <v>2016</v>
      </c>
      <c r="F5" s="371">
        <v>2017</v>
      </c>
      <c r="G5" s="371">
        <v>2018</v>
      </c>
      <c r="H5" s="371">
        <v>2019</v>
      </c>
      <c r="I5" s="371">
        <v>2020</v>
      </c>
      <c r="J5" s="371">
        <v>2021</v>
      </c>
      <c r="K5" s="371">
        <v>2022</v>
      </c>
      <c r="L5" s="370">
        <v>2023</v>
      </c>
    </row>
    <row r="6" spans="1:15" ht="16.5" customHeight="1" x14ac:dyDescent="0.35">
      <c r="A6" s="470" t="s">
        <v>2</v>
      </c>
      <c r="B6" s="309" t="s">
        <v>169</v>
      </c>
      <c r="C6" s="356">
        <v>30537</v>
      </c>
      <c r="D6" s="356">
        <v>28410</v>
      </c>
      <c r="E6" s="356">
        <v>25900</v>
      </c>
      <c r="F6" s="356">
        <v>23208</v>
      </c>
      <c r="G6" s="356">
        <v>20771</v>
      </c>
      <c r="H6" s="356">
        <v>18806</v>
      </c>
      <c r="I6" s="356">
        <v>16115</v>
      </c>
      <c r="J6" s="356">
        <v>14995</v>
      </c>
      <c r="K6" s="356">
        <v>13382</v>
      </c>
      <c r="L6" s="372">
        <v>12257</v>
      </c>
      <c r="N6" s="13"/>
      <c r="O6" s="13"/>
    </row>
    <row r="7" spans="1:15" ht="16.5" customHeight="1" x14ac:dyDescent="0.35">
      <c r="A7" s="471"/>
      <c r="B7" s="310" t="s">
        <v>170</v>
      </c>
      <c r="C7" s="357">
        <v>322</v>
      </c>
      <c r="D7" s="357">
        <v>286</v>
      </c>
      <c r="E7" s="357">
        <v>271</v>
      </c>
      <c r="F7" s="357">
        <v>269</v>
      </c>
      <c r="G7" s="357">
        <v>265</v>
      </c>
      <c r="H7" s="363">
        <v>280</v>
      </c>
      <c r="I7" s="357">
        <v>286</v>
      </c>
      <c r="J7" s="357">
        <v>311</v>
      </c>
      <c r="K7" s="363">
        <v>268</v>
      </c>
      <c r="L7" s="373">
        <v>275</v>
      </c>
      <c r="N7" s="13"/>
    </row>
    <row r="8" spans="1:15" ht="16.5" customHeight="1" x14ac:dyDescent="0.35">
      <c r="A8" s="471"/>
      <c r="B8" s="310" t="s">
        <v>171</v>
      </c>
      <c r="C8" s="357">
        <v>31222</v>
      </c>
      <c r="D8" s="357">
        <v>32191</v>
      </c>
      <c r="E8" s="357">
        <v>30472</v>
      </c>
      <c r="F8" s="357">
        <v>30272</v>
      </c>
      <c r="G8" s="357">
        <v>26906</v>
      </c>
      <c r="H8" s="363">
        <v>25560</v>
      </c>
      <c r="I8" s="357">
        <v>21608</v>
      </c>
      <c r="J8" s="357">
        <v>19619</v>
      </c>
      <c r="K8" s="363">
        <v>19995</v>
      </c>
      <c r="L8" s="373">
        <v>19113</v>
      </c>
      <c r="N8" s="13"/>
    </row>
    <row r="9" spans="1:15" ht="16.5" customHeight="1" x14ac:dyDescent="0.35">
      <c r="A9" s="471"/>
      <c r="B9" s="310" t="s">
        <v>172</v>
      </c>
      <c r="C9" s="357">
        <v>11136</v>
      </c>
      <c r="D9" s="357">
        <v>11968</v>
      </c>
      <c r="E9" s="357">
        <v>14398</v>
      </c>
      <c r="F9" s="357">
        <v>14428</v>
      </c>
      <c r="G9" s="357">
        <v>14503</v>
      </c>
      <c r="H9" s="363">
        <v>14355</v>
      </c>
      <c r="I9" s="357">
        <v>14317</v>
      </c>
      <c r="J9" s="357">
        <v>13722</v>
      </c>
      <c r="K9" s="363">
        <v>13229</v>
      </c>
      <c r="L9" s="373">
        <v>12617</v>
      </c>
      <c r="N9" s="13"/>
    </row>
    <row r="10" spans="1:15" ht="16.5" customHeight="1" x14ac:dyDescent="0.35">
      <c r="A10" s="471"/>
      <c r="B10" s="310" t="s">
        <v>173</v>
      </c>
      <c r="C10" s="357">
        <v>1450</v>
      </c>
      <c r="D10" s="357">
        <v>1493</v>
      </c>
      <c r="E10" s="357">
        <v>1510</v>
      </c>
      <c r="F10" s="357">
        <v>1749</v>
      </c>
      <c r="G10" s="357">
        <v>1710</v>
      </c>
      <c r="H10" s="363">
        <v>1265</v>
      </c>
      <c r="I10" s="357">
        <v>1164</v>
      </c>
      <c r="J10" s="357">
        <v>1117</v>
      </c>
      <c r="K10" s="363">
        <v>1090</v>
      </c>
      <c r="L10" s="373">
        <v>1090</v>
      </c>
      <c r="N10" s="13"/>
    </row>
    <row r="11" spans="1:15" ht="16.5" customHeight="1" x14ac:dyDescent="0.35">
      <c r="A11" s="471"/>
      <c r="B11" s="310" t="s">
        <v>174</v>
      </c>
      <c r="C11" s="357">
        <v>5786</v>
      </c>
      <c r="D11" s="357">
        <v>6137</v>
      </c>
      <c r="E11" s="357">
        <v>6016</v>
      </c>
      <c r="F11" s="357">
        <v>5904</v>
      </c>
      <c r="G11" s="357">
        <v>5994</v>
      </c>
      <c r="H11" s="363">
        <v>6422</v>
      </c>
      <c r="I11" s="357">
        <v>6484</v>
      </c>
      <c r="J11" s="357">
        <v>7349</v>
      </c>
      <c r="K11" s="363">
        <v>7779</v>
      </c>
      <c r="L11" s="373">
        <v>9685</v>
      </c>
      <c r="N11" s="13"/>
    </row>
    <row r="12" spans="1:15" ht="16.5" customHeight="1" x14ac:dyDescent="0.35">
      <c r="A12" s="471"/>
      <c r="B12" s="310" t="s">
        <v>175</v>
      </c>
      <c r="C12" s="357">
        <v>5511</v>
      </c>
      <c r="D12" s="357">
        <v>5175</v>
      </c>
      <c r="E12" s="357">
        <v>4787</v>
      </c>
      <c r="F12" s="357">
        <v>4431</v>
      </c>
      <c r="G12" s="357">
        <v>4049</v>
      </c>
      <c r="H12" s="363">
        <v>3700</v>
      </c>
      <c r="I12" s="357">
        <v>3345</v>
      </c>
      <c r="J12" s="357">
        <v>2940</v>
      </c>
      <c r="K12" s="363">
        <v>2557</v>
      </c>
      <c r="L12" s="373">
        <v>2148</v>
      </c>
      <c r="N12" s="13"/>
    </row>
    <row r="13" spans="1:15" ht="16.5" customHeight="1" x14ac:dyDescent="0.35">
      <c r="A13" s="471"/>
      <c r="B13" s="310" t="s">
        <v>176</v>
      </c>
      <c r="C13" s="357">
        <v>5006</v>
      </c>
      <c r="D13" s="357">
        <v>4836</v>
      </c>
      <c r="E13" s="357">
        <v>3809</v>
      </c>
      <c r="F13" s="357">
        <v>3312</v>
      </c>
      <c r="G13" s="357">
        <v>2850</v>
      </c>
      <c r="H13" s="363">
        <v>2575</v>
      </c>
      <c r="I13" s="357">
        <v>2257</v>
      </c>
      <c r="J13" s="357">
        <v>1793</v>
      </c>
      <c r="K13" s="363">
        <v>1607</v>
      </c>
      <c r="L13" s="373">
        <v>1390</v>
      </c>
      <c r="N13" s="13"/>
    </row>
    <row r="14" spans="1:15" ht="16.5" customHeight="1" thickBot="1" x14ac:dyDescent="0.4">
      <c r="A14" s="471"/>
      <c r="B14" s="311" t="s">
        <v>3</v>
      </c>
      <c r="C14" s="358">
        <v>90969</v>
      </c>
      <c r="D14" s="358">
        <v>90495</v>
      </c>
      <c r="E14" s="358">
        <v>87162</v>
      </c>
      <c r="F14" s="358">
        <v>83572</v>
      </c>
      <c r="G14" s="358">
        <v>77048</v>
      </c>
      <c r="H14" s="364">
        <v>72964</v>
      </c>
      <c r="I14" s="358">
        <v>65576</v>
      </c>
      <c r="J14" s="358">
        <v>61847</v>
      </c>
      <c r="K14" s="364">
        <v>59907</v>
      </c>
      <c r="L14" s="374">
        <v>58574</v>
      </c>
      <c r="N14" s="13"/>
      <c r="O14" s="13"/>
    </row>
    <row r="15" spans="1:15" ht="16.5" customHeight="1" thickBot="1" x14ac:dyDescent="0.4">
      <c r="A15" s="121" t="s">
        <v>4</v>
      </c>
      <c r="B15" s="308" t="s">
        <v>177</v>
      </c>
      <c r="C15" s="359">
        <v>86996</v>
      </c>
      <c r="D15" s="359">
        <v>75262</v>
      </c>
      <c r="E15" s="359">
        <v>65636</v>
      </c>
      <c r="F15" s="359">
        <v>56952</v>
      </c>
      <c r="G15" s="359">
        <v>52890</v>
      </c>
      <c r="H15" s="365">
        <v>39631</v>
      </c>
      <c r="I15" s="359">
        <v>33379</v>
      </c>
      <c r="J15" s="359">
        <v>28688</v>
      </c>
      <c r="K15" s="365">
        <v>28840</v>
      </c>
      <c r="L15" s="375">
        <v>29155</v>
      </c>
      <c r="N15" s="13"/>
      <c r="O15" s="13"/>
    </row>
    <row r="16" spans="1:15" ht="16.5" customHeight="1" x14ac:dyDescent="0.35">
      <c r="A16" s="470" t="s">
        <v>5</v>
      </c>
      <c r="B16" s="309" t="s">
        <v>178</v>
      </c>
      <c r="C16" s="360">
        <v>2699</v>
      </c>
      <c r="D16" s="360">
        <v>2351</v>
      </c>
      <c r="E16" s="360">
        <v>1876</v>
      </c>
      <c r="F16" s="360">
        <v>1844</v>
      </c>
      <c r="G16" s="360">
        <v>1810</v>
      </c>
      <c r="H16" s="366">
        <v>1711</v>
      </c>
      <c r="I16" s="360">
        <v>1464</v>
      </c>
      <c r="J16" s="360">
        <v>1481</v>
      </c>
      <c r="K16" s="366">
        <v>1330</v>
      </c>
      <c r="L16" s="376">
        <v>1250</v>
      </c>
      <c r="N16" s="13"/>
    </row>
    <row r="17" spans="1:17" ht="16.5" customHeight="1" x14ac:dyDescent="0.35">
      <c r="A17" s="471"/>
      <c r="B17" s="310" t="s">
        <v>179</v>
      </c>
      <c r="C17" s="357">
        <v>5139</v>
      </c>
      <c r="D17" s="357">
        <v>5238</v>
      </c>
      <c r="E17" s="357">
        <v>3447</v>
      </c>
      <c r="F17" s="357">
        <v>3768</v>
      </c>
      <c r="G17" s="357">
        <v>3925</v>
      </c>
      <c r="H17" s="363">
        <v>3518</v>
      </c>
      <c r="I17" s="357">
        <v>2491</v>
      </c>
      <c r="J17" s="357">
        <v>2373</v>
      </c>
      <c r="K17" s="363">
        <v>2332</v>
      </c>
      <c r="L17" s="373">
        <v>2298</v>
      </c>
      <c r="N17" s="13"/>
    </row>
    <row r="18" spans="1:17" ht="16.5" customHeight="1" x14ac:dyDescent="0.35">
      <c r="A18" s="471"/>
      <c r="B18" s="310" t="s">
        <v>180</v>
      </c>
      <c r="C18" s="357">
        <v>17354</v>
      </c>
      <c r="D18" s="357">
        <v>16261</v>
      </c>
      <c r="E18" s="357">
        <v>14850</v>
      </c>
      <c r="F18" s="357">
        <v>11841</v>
      </c>
      <c r="G18" s="357">
        <v>11068</v>
      </c>
      <c r="H18" s="363">
        <v>9913</v>
      </c>
      <c r="I18" s="357">
        <v>9054</v>
      </c>
      <c r="J18" s="357">
        <v>7749</v>
      </c>
      <c r="K18" s="363">
        <v>7126</v>
      </c>
      <c r="L18" s="373">
        <v>6309</v>
      </c>
      <c r="N18" s="13"/>
    </row>
    <row r="19" spans="1:17" ht="16.5" customHeight="1" x14ac:dyDescent="0.35">
      <c r="A19" s="471"/>
      <c r="B19" s="310" t="s">
        <v>181</v>
      </c>
      <c r="C19" s="357">
        <v>12293</v>
      </c>
      <c r="D19" s="357">
        <v>12778</v>
      </c>
      <c r="E19" s="357">
        <v>13353</v>
      </c>
      <c r="F19" s="357">
        <v>13316</v>
      </c>
      <c r="G19" s="357">
        <v>12850</v>
      </c>
      <c r="H19" s="363">
        <v>11991</v>
      </c>
      <c r="I19" s="357">
        <v>10698</v>
      </c>
      <c r="J19" s="357">
        <v>9709</v>
      </c>
      <c r="K19" s="363">
        <v>9000</v>
      </c>
      <c r="L19" s="373">
        <v>8600</v>
      </c>
      <c r="N19" s="13"/>
    </row>
    <row r="20" spans="1:17" ht="16.5" customHeight="1" x14ac:dyDescent="0.35">
      <c r="A20" s="471"/>
      <c r="B20" s="310" t="s">
        <v>182</v>
      </c>
      <c r="C20" s="357">
        <v>3965</v>
      </c>
      <c r="D20" s="357">
        <v>3050</v>
      </c>
      <c r="E20" s="357">
        <v>2816</v>
      </c>
      <c r="F20" s="357">
        <v>3306</v>
      </c>
      <c r="G20" s="357">
        <v>2233</v>
      </c>
      <c r="H20" s="363">
        <v>2273</v>
      </c>
      <c r="I20" s="357">
        <v>2268</v>
      </c>
      <c r="J20" s="357">
        <v>1838</v>
      </c>
      <c r="K20" s="363">
        <v>1654</v>
      </c>
      <c r="L20" s="373">
        <v>1399</v>
      </c>
      <c r="N20" s="13"/>
    </row>
    <row r="21" spans="1:17" ht="16.5" customHeight="1" thickBot="1" x14ac:dyDescent="0.4">
      <c r="A21" s="472"/>
      <c r="B21" s="312" t="s">
        <v>6</v>
      </c>
      <c r="C21" s="361">
        <v>41450</v>
      </c>
      <c r="D21" s="361">
        <v>39678</v>
      </c>
      <c r="E21" s="361">
        <v>36342</v>
      </c>
      <c r="F21" s="361">
        <v>34075</v>
      </c>
      <c r="G21" s="361">
        <v>31885</v>
      </c>
      <c r="H21" s="367">
        <v>29405</v>
      </c>
      <c r="I21" s="361">
        <v>25975</v>
      </c>
      <c r="J21" s="361">
        <v>23151</v>
      </c>
      <c r="K21" s="367">
        <v>21443</v>
      </c>
      <c r="L21" s="377">
        <v>19856</v>
      </c>
      <c r="N21" s="13"/>
      <c r="O21" s="13"/>
    </row>
    <row r="22" spans="1:17" ht="16.5" customHeight="1" x14ac:dyDescent="0.35">
      <c r="A22" s="464" t="s">
        <v>7</v>
      </c>
      <c r="B22" s="465"/>
      <c r="C22" s="359">
        <v>219416</v>
      </c>
      <c r="D22" s="359">
        <v>205436</v>
      </c>
      <c r="E22" s="359">
        <v>189141</v>
      </c>
      <c r="F22" s="359">
        <v>174599</v>
      </c>
      <c r="G22" s="359">
        <v>161824</v>
      </c>
      <c r="H22" s="365">
        <v>142000</v>
      </c>
      <c r="I22" s="359">
        <v>124930</v>
      </c>
      <c r="J22" s="359">
        <v>113685</v>
      </c>
      <c r="K22" s="365">
        <v>110190</v>
      </c>
      <c r="L22" s="375">
        <v>107585</v>
      </c>
      <c r="N22" s="13"/>
      <c r="O22" s="13"/>
    </row>
    <row r="23" spans="1:17" s="247" customFormat="1" ht="16.5" customHeight="1" thickBot="1" x14ac:dyDescent="0.4">
      <c r="A23" s="466" t="s">
        <v>229</v>
      </c>
      <c r="B23" s="467"/>
      <c r="C23" s="362">
        <v>9083</v>
      </c>
      <c r="D23" s="362">
        <v>9041</v>
      </c>
      <c r="E23" s="362">
        <v>9135</v>
      </c>
      <c r="F23" s="362">
        <v>8319</v>
      </c>
      <c r="G23" s="362">
        <v>8438</v>
      </c>
      <c r="H23" s="368">
        <v>8447</v>
      </c>
      <c r="I23" s="362">
        <v>8059</v>
      </c>
      <c r="J23" s="362">
        <v>9126</v>
      </c>
      <c r="K23" s="368">
        <v>7796</v>
      </c>
      <c r="L23" s="378">
        <v>8437</v>
      </c>
      <c r="N23" s="248"/>
      <c r="O23" s="248"/>
    </row>
    <row r="24" spans="1:17" ht="16.5" customHeight="1" x14ac:dyDescent="0.35">
      <c r="A24" s="464" t="s">
        <v>183</v>
      </c>
      <c r="B24" s="465"/>
      <c r="C24" s="359">
        <v>228499</v>
      </c>
      <c r="D24" s="359">
        <v>214477</v>
      </c>
      <c r="E24" s="359">
        <v>198276</v>
      </c>
      <c r="F24" s="359">
        <v>182918</v>
      </c>
      <c r="G24" s="359">
        <v>170262</v>
      </c>
      <c r="H24" s="365">
        <v>150447</v>
      </c>
      <c r="I24" s="359">
        <v>132989</v>
      </c>
      <c r="J24" s="359">
        <v>122812</v>
      </c>
      <c r="K24" s="365">
        <v>117985</v>
      </c>
      <c r="L24" s="375">
        <v>116021</v>
      </c>
      <c r="N24" s="13"/>
      <c r="O24" s="13"/>
    </row>
    <row r="25" spans="1:17" s="247" customFormat="1" ht="16.5" customHeight="1" thickBot="1" x14ac:dyDescent="0.4">
      <c r="A25" s="466" t="s">
        <v>230</v>
      </c>
      <c r="B25" s="467"/>
      <c r="C25" s="362">
        <v>268804</v>
      </c>
      <c r="D25" s="362">
        <v>301121</v>
      </c>
      <c r="E25" s="362">
        <v>311404</v>
      </c>
      <c r="F25" s="362">
        <v>321597</v>
      </c>
      <c r="G25" s="362">
        <v>337212</v>
      </c>
      <c r="H25" s="369">
        <v>361245</v>
      </c>
      <c r="I25" s="362">
        <v>379509</v>
      </c>
      <c r="J25" s="362">
        <v>422670</v>
      </c>
      <c r="K25" s="369">
        <v>443356</v>
      </c>
      <c r="L25" s="378">
        <v>454491</v>
      </c>
      <c r="N25" s="248"/>
    </row>
    <row r="26" spans="1:17" ht="16.5" customHeight="1" thickBot="1" x14ac:dyDescent="0.4">
      <c r="A26" s="468" t="s">
        <v>8</v>
      </c>
      <c r="B26" s="469"/>
      <c r="C26" s="379">
        <v>497303</v>
      </c>
      <c r="D26" s="379">
        <v>515598</v>
      </c>
      <c r="E26" s="379">
        <v>509679</v>
      </c>
      <c r="F26" s="379">
        <v>504516</v>
      </c>
      <c r="G26" s="379">
        <v>507474</v>
      </c>
      <c r="H26" s="380">
        <v>511692</v>
      </c>
      <c r="I26" s="379">
        <v>512497</v>
      </c>
      <c r="J26" s="379">
        <v>545482</v>
      </c>
      <c r="K26" s="380">
        <v>561341</v>
      </c>
      <c r="L26" s="381">
        <v>570512</v>
      </c>
      <c r="N26" s="13"/>
      <c r="O26" s="12"/>
      <c r="P26" s="12"/>
      <c r="Q26" s="12"/>
    </row>
    <row r="27" spans="1:17" ht="16.5" customHeight="1" x14ac:dyDescent="0.35">
      <c r="A27" s="18"/>
      <c r="B27" s="19"/>
      <c r="C27" s="20"/>
      <c r="D27" s="20"/>
      <c r="E27" s="20"/>
      <c r="F27" s="20"/>
      <c r="G27" s="20"/>
      <c r="H27" s="21"/>
      <c r="I27" s="21"/>
      <c r="L27" s="12"/>
      <c r="M27" s="13"/>
      <c r="N27" s="12"/>
      <c r="O27" s="12"/>
      <c r="P27" s="12"/>
    </row>
  </sheetData>
  <mergeCells count="10">
    <mergeCell ref="A6:A14"/>
    <mergeCell ref="A16:A21"/>
    <mergeCell ref="A1:L1"/>
    <mergeCell ref="A2:L2"/>
    <mergeCell ref="A3:L3"/>
    <mergeCell ref="A22:B22"/>
    <mergeCell ref="A23:B23"/>
    <mergeCell ref="A24:B24"/>
    <mergeCell ref="A25:B25"/>
    <mergeCell ref="A26:B26"/>
  </mergeCells>
  <printOptions horizontalCentered="1"/>
  <pageMargins left="0" right="0" top="0" bottom="0" header="0" footer="0"/>
  <pageSetup scale="78" orientation="landscape"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96574-4546-4DD7-B15A-70CDACC430E6}">
  <sheetPr published="0"/>
  <dimension ref="A2:C8"/>
  <sheetViews>
    <sheetView zoomScaleNormal="100" workbookViewId="0">
      <selection activeCell="B8" sqref="B8:C8"/>
    </sheetView>
  </sheetViews>
  <sheetFormatPr defaultColWidth="9.08984375" defaultRowHeight="13" x14ac:dyDescent="0.3"/>
  <cols>
    <col min="1" max="1" width="1.54296875" style="170" bestFit="1" customWidth="1"/>
    <col min="2" max="2" width="137" style="170" customWidth="1"/>
    <col min="3" max="12" width="10.54296875" style="170" customWidth="1"/>
    <col min="13" max="16384" width="9.08984375" style="170"/>
  </cols>
  <sheetData>
    <row r="2" spans="1:3" s="240" customFormat="1" ht="78" x14ac:dyDescent="0.3">
      <c r="A2" s="239">
        <v>1</v>
      </c>
      <c r="B2" s="242" t="s">
        <v>357</v>
      </c>
    </row>
    <row r="3" spans="1:3" s="240" customFormat="1" ht="15.5" x14ac:dyDescent="0.3">
      <c r="A3" s="239">
        <v>2</v>
      </c>
      <c r="B3" s="242" t="s">
        <v>314</v>
      </c>
    </row>
    <row r="4" spans="1:3" s="240" customFormat="1" ht="15.5" x14ac:dyDescent="0.3">
      <c r="A4" s="239">
        <v>3</v>
      </c>
      <c r="B4" s="242" t="s">
        <v>315</v>
      </c>
    </row>
    <row r="5" spans="1:3" s="240" customFormat="1" ht="52" x14ac:dyDescent="0.3">
      <c r="A5" s="239">
        <v>4</v>
      </c>
      <c r="B5" s="242" t="s">
        <v>358</v>
      </c>
    </row>
    <row r="6" spans="1:3" s="240" customFormat="1" ht="26" x14ac:dyDescent="0.3">
      <c r="A6" s="239">
        <v>5</v>
      </c>
      <c r="B6" s="242" t="s">
        <v>359</v>
      </c>
    </row>
    <row r="7" spans="1:3" s="240" customFormat="1" x14ac:dyDescent="0.3">
      <c r="A7" s="241"/>
      <c r="B7" s="243" t="s">
        <v>167</v>
      </c>
    </row>
    <row r="8" spans="1:3" s="240" customFormat="1" x14ac:dyDescent="0.3">
      <c r="A8" s="241"/>
      <c r="B8" s="485" t="s">
        <v>355</v>
      </c>
      <c r="C8" s="485"/>
    </row>
  </sheetData>
  <mergeCells count="1">
    <mergeCell ref="B8:C8"/>
  </mergeCells>
  <pageMargins left="0.7" right="0.7" top="0.75" bottom="0.75" header="0.3" footer="0.3"/>
  <pageSetup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96486-05BC-49C6-A84E-1CF6443D9C47}">
  <sheetPr>
    <pageSetUpPr fitToPage="1"/>
  </sheetPr>
  <dimension ref="A1:E76"/>
  <sheetViews>
    <sheetView topLeftCell="A54" zoomScale="90" zoomScaleNormal="90" zoomScaleSheetLayoutView="85" workbookViewId="0">
      <selection activeCell="B1" sqref="B1:D1"/>
    </sheetView>
  </sheetViews>
  <sheetFormatPr defaultColWidth="12.08984375" defaultRowHeight="16.5" customHeight="1" x14ac:dyDescent="0.35"/>
  <cols>
    <col min="1" max="1" width="12.08984375" style="283"/>
    <col min="2" max="4" width="24.08984375" style="283" customWidth="1"/>
    <col min="5" max="16384" width="12.08984375" style="283"/>
  </cols>
  <sheetData>
    <row r="1" spans="2:4" ht="16.5" customHeight="1" x14ac:dyDescent="0.35">
      <c r="B1" s="494" t="s">
        <v>53</v>
      </c>
      <c r="C1" s="494"/>
      <c r="D1" s="494"/>
    </row>
    <row r="2" spans="2:4" ht="16.5" customHeight="1" x14ac:dyDescent="0.35">
      <c r="B2" s="494" t="s">
        <v>383</v>
      </c>
      <c r="C2" s="494"/>
      <c r="D2" s="494"/>
    </row>
    <row r="3" spans="2:4" ht="16.5" customHeight="1" thickBot="1" x14ac:dyDescent="0.4">
      <c r="B3" s="293"/>
      <c r="C3" s="293"/>
      <c r="D3" s="293"/>
    </row>
    <row r="4" spans="2:4" ht="16.5" customHeight="1" thickBot="1" x14ac:dyDescent="0.4">
      <c r="B4" s="53" t="s">
        <v>54</v>
      </c>
      <c r="C4" s="292" t="s">
        <v>55</v>
      </c>
      <c r="D4" s="54" t="s">
        <v>56</v>
      </c>
    </row>
    <row r="5" spans="2:4" ht="16.5" hidden="1" customHeight="1" x14ac:dyDescent="0.35">
      <c r="B5" s="55">
        <v>2010</v>
      </c>
      <c r="C5" s="288" t="s">
        <v>57</v>
      </c>
      <c r="D5" s="56">
        <v>14.1</v>
      </c>
    </row>
    <row r="6" spans="2:4" ht="16.5" hidden="1" customHeight="1" x14ac:dyDescent="0.35">
      <c r="B6" s="55"/>
      <c r="C6" s="288" t="s">
        <v>58</v>
      </c>
      <c r="D6" s="56">
        <v>15.3</v>
      </c>
    </row>
    <row r="7" spans="2:4" ht="16.5" hidden="1" customHeight="1" x14ac:dyDescent="0.35">
      <c r="B7" s="55"/>
      <c r="C7" s="288" t="s">
        <v>59</v>
      </c>
      <c r="D7" s="56">
        <v>13.6</v>
      </c>
    </row>
    <row r="8" spans="2:4" ht="16.5" hidden="1" customHeight="1" x14ac:dyDescent="0.35">
      <c r="B8" s="57"/>
      <c r="C8" s="290" t="s">
        <v>60</v>
      </c>
      <c r="D8" s="58">
        <v>12.9</v>
      </c>
    </row>
    <row r="9" spans="2:4" ht="16.5" hidden="1" customHeight="1" x14ac:dyDescent="0.35">
      <c r="B9" s="55">
        <v>2011</v>
      </c>
      <c r="C9" s="288" t="s">
        <v>57</v>
      </c>
      <c r="D9" s="56">
        <v>15.5</v>
      </c>
    </row>
    <row r="10" spans="2:4" ht="16.5" hidden="1" customHeight="1" x14ac:dyDescent="0.35">
      <c r="B10" s="55"/>
      <c r="C10" s="288" t="s">
        <v>58</v>
      </c>
      <c r="D10" s="56">
        <v>14.9</v>
      </c>
    </row>
    <row r="11" spans="2:4" ht="16.5" hidden="1" customHeight="1" x14ac:dyDescent="0.35">
      <c r="B11" s="55"/>
      <c r="C11" s="288" t="s">
        <v>59</v>
      </c>
      <c r="D11" s="56">
        <v>14.4</v>
      </c>
    </row>
    <row r="12" spans="2:4" ht="16.5" hidden="1" customHeight="1" x14ac:dyDescent="0.35">
      <c r="B12" s="57"/>
      <c r="C12" s="290" t="s">
        <v>60</v>
      </c>
      <c r="D12" s="58">
        <v>15.3</v>
      </c>
    </row>
    <row r="13" spans="2:4" ht="16.5" hidden="1" customHeight="1" x14ac:dyDescent="0.35">
      <c r="B13" s="55">
        <v>2012</v>
      </c>
      <c r="C13" s="288" t="s">
        <v>57</v>
      </c>
      <c r="D13" s="56">
        <v>17.899999999999999</v>
      </c>
    </row>
    <row r="14" spans="2:4" ht="16.5" hidden="1" customHeight="1" x14ac:dyDescent="0.35">
      <c r="B14" s="55"/>
      <c r="C14" s="288" t="s">
        <v>58</v>
      </c>
      <c r="D14" s="56">
        <v>17.399999999999999</v>
      </c>
    </row>
    <row r="15" spans="2:4" ht="16.5" hidden="1" customHeight="1" x14ac:dyDescent="0.35">
      <c r="B15" s="55"/>
      <c r="C15" s="288" t="s">
        <v>59</v>
      </c>
      <c r="D15" s="56">
        <v>15.7</v>
      </c>
    </row>
    <row r="16" spans="2:4" ht="16.5" hidden="1" customHeight="1" x14ac:dyDescent="0.35">
      <c r="B16" s="57"/>
      <c r="C16" s="290" t="s">
        <v>60</v>
      </c>
      <c r="D16" s="58">
        <v>17.399999999999999</v>
      </c>
    </row>
    <row r="17" spans="2:4" ht="16.5" hidden="1" customHeight="1" x14ac:dyDescent="0.35">
      <c r="B17" s="55">
        <v>2013</v>
      </c>
      <c r="C17" s="288" t="s">
        <v>57</v>
      </c>
      <c r="D17" s="56">
        <v>16.100000000000001</v>
      </c>
    </row>
    <row r="18" spans="2:4" ht="16.5" hidden="1" customHeight="1" x14ac:dyDescent="0.35">
      <c r="B18" s="55"/>
      <c r="C18" s="288" t="s">
        <v>58</v>
      </c>
      <c r="D18" s="56">
        <v>15.5</v>
      </c>
    </row>
    <row r="19" spans="2:4" ht="16.5" hidden="1" customHeight="1" x14ac:dyDescent="0.35">
      <c r="B19" s="55"/>
      <c r="C19" s="288" t="s">
        <v>59</v>
      </c>
      <c r="D19" s="56">
        <v>15.1</v>
      </c>
    </row>
    <row r="20" spans="2:4" ht="16.5" hidden="1" customHeight="1" x14ac:dyDescent="0.35">
      <c r="B20" s="57"/>
      <c r="C20" s="290" t="s">
        <v>60</v>
      </c>
      <c r="D20" s="58">
        <v>15.6</v>
      </c>
    </row>
    <row r="21" spans="2:4" ht="16.5" hidden="1" customHeight="1" x14ac:dyDescent="0.35">
      <c r="B21" s="55">
        <v>2014</v>
      </c>
      <c r="C21" s="288" t="s">
        <v>57</v>
      </c>
      <c r="D21" s="56">
        <v>16.399999999999999</v>
      </c>
    </row>
    <row r="22" spans="2:4" ht="16.5" hidden="1" customHeight="1" x14ac:dyDescent="0.35">
      <c r="B22" s="55"/>
      <c r="C22" s="288" t="s">
        <v>58</v>
      </c>
      <c r="D22" s="56">
        <v>16.600000000000001</v>
      </c>
    </row>
    <row r="23" spans="2:4" ht="16.5" hidden="1" customHeight="1" x14ac:dyDescent="0.35">
      <c r="B23" s="55"/>
      <c r="C23" s="288" t="s">
        <v>59</v>
      </c>
      <c r="D23" s="56">
        <v>15.7</v>
      </c>
    </row>
    <row r="24" spans="2:4" ht="16.5" hidden="1" customHeight="1" x14ac:dyDescent="0.35">
      <c r="B24" s="57"/>
      <c r="C24" s="290" t="s">
        <v>60</v>
      </c>
      <c r="D24" s="58">
        <v>16.100000000000001</v>
      </c>
    </row>
    <row r="25" spans="2:4" ht="16.5" customHeight="1" x14ac:dyDescent="0.35">
      <c r="B25" s="55">
        <v>2015</v>
      </c>
      <c r="C25" s="288" t="s">
        <v>57</v>
      </c>
      <c r="D25" s="56">
        <v>16.8</v>
      </c>
    </row>
    <row r="26" spans="2:4" ht="16.5" customHeight="1" x14ac:dyDescent="0.35">
      <c r="B26" s="55"/>
      <c r="C26" s="288" t="s">
        <v>58</v>
      </c>
      <c r="D26" s="56">
        <v>17.399999999999999</v>
      </c>
    </row>
    <row r="27" spans="2:4" ht="16.5" customHeight="1" x14ac:dyDescent="0.35">
      <c r="B27" s="55"/>
      <c r="C27" s="288" t="s">
        <v>59</v>
      </c>
      <c r="D27" s="56">
        <v>17.100000000000001</v>
      </c>
    </row>
    <row r="28" spans="2:4" ht="16.5" customHeight="1" x14ac:dyDescent="0.35">
      <c r="B28" s="57"/>
      <c r="C28" s="290" t="s">
        <v>60</v>
      </c>
      <c r="D28" s="58">
        <v>16.7</v>
      </c>
    </row>
    <row r="29" spans="2:4" ht="16.5" customHeight="1" x14ac:dyDescent="0.35">
      <c r="B29" s="55">
        <v>2016</v>
      </c>
      <c r="C29" s="288" t="s">
        <v>57</v>
      </c>
      <c r="D29" s="56">
        <v>18.2</v>
      </c>
    </row>
    <row r="30" spans="2:4" ht="16.5" customHeight="1" x14ac:dyDescent="0.35">
      <c r="B30" s="55"/>
      <c r="C30" s="288" t="s">
        <v>58</v>
      </c>
      <c r="D30" s="56">
        <v>17.899999999999999</v>
      </c>
    </row>
    <row r="31" spans="2:4" ht="16.5" customHeight="1" x14ac:dyDescent="0.35">
      <c r="B31" s="55"/>
      <c r="C31" s="288" t="s">
        <v>59</v>
      </c>
      <c r="D31" s="56">
        <v>17.899999999999999</v>
      </c>
    </row>
    <row r="32" spans="2:4" ht="16.5" customHeight="1" x14ac:dyDescent="0.35">
      <c r="B32" s="57"/>
      <c r="C32" s="290" t="s">
        <v>60</v>
      </c>
      <c r="D32" s="58">
        <v>17.399999999999999</v>
      </c>
    </row>
    <row r="33" spans="2:5" ht="16.5" customHeight="1" x14ac:dyDescent="0.35">
      <c r="B33" s="55">
        <v>2017</v>
      </c>
      <c r="C33" s="288" t="s">
        <v>57</v>
      </c>
      <c r="D33" s="56">
        <v>16.7</v>
      </c>
    </row>
    <row r="34" spans="2:5" ht="16.5" customHeight="1" x14ac:dyDescent="0.35">
      <c r="B34" s="55"/>
      <c r="C34" s="288" t="s">
        <v>58</v>
      </c>
      <c r="D34" s="56">
        <v>17.399999999999999</v>
      </c>
    </row>
    <row r="35" spans="2:5" ht="16.5" customHeight="1" x14ac:dyDescent="0.35">
      <c r="B35" s="55"/>
      <c r="C35" s="288" t="s">
        <v>59</v>
      </c>
      <c r="D35" s="56">
        <v>17.100000000000001</v>
      </c>
    </row>
    <row r="36" spans="2:5" ht="16.5" customHeight="1" x14ac:dyDescent="0.35">
      <c r="B36" s="57"/>
      <c r="C36" s="290" t="s">
        <v>60</v>
      </c>
      <c r="D36" s="58">
        <v>18.8</v>
      </c>
    </row>
    <row r="37" spans="2:5" ht="16.5" customHeight="1" x14ac:dyDescent="0.35">
      <c r="B37" s="55">
        <v>2018</v>
      </c>
      <c r="C37" s="288" t="s">
        <v>57</v>
      </c>
      <c r="D37" s="56">
        <v>19.5</v>
      </c>
    </row>
    <row r="38" spans="2:5" ht="16.5" customHeight="1" x14ac:dyDescent="0.35">
      <c r="B38" s="55"/>
      <c r="C38" s="288" t="s">
        <v>58</v>
      </c>
      <c r="D38" s="56">
        <v>18.399999999999999</v>
      </c>
    </row>
    <row r="39" spans="2:5" ht="16.5" customHeight="1" x14ac:dyDescent="0.35">
      <c r="B39" s="55"/>
      <c r="C39" s="288" t="s">
        <v>59</v>
      </c>
      <c r="D39" s="56">
        <v>17.899999999999999</v>
      </c>
    </row>
    <row r="40" spans="2:5" ht="16.5" customHeight="1" x14ac:dyDescent="0.35">
      <c r="B40" s="57"/>
      <c r="C40" s="290" t="s">
        <v>60</v>
      </c>
      <c r="D40" s="58">
        <v>20.100000000000001</v>
      </c>
    </row>
    <row r="41" spans="2:5" ht="16.5" customHeight="1" x14ac:dyDescent="0.35">
      <c r="B41" s="55">
        <v>2019</v>
      </c>
      <c r="C41" s="288" t="s">
        <v>57</v>
      </c>
      <c r="D41" s="56">
        <v>20</v>
      </c>
      <c r="E41" s="291"/>
    </row>
    <row r="42" spans="2:5" ht="16.5" customHeight="1" x14ac:dyDescent="0.35">
      <c r="B42" s="55"/>
      <c r="C42" s="288" t="s">
        <v>58</v>
      </c>
      <c r="D42" s="56">
        <v>18.8</v>
      </c>
    </row>
    <row r="43" spans="2:5" ht="16.5" customHeight="1" x14ac:dyDescent="0.35">
      <c r="B43" s="55"/>
      <c r="C43" s="288" t="s">
        <v>59</v>
      </c>
      <c r="D43" s="56">
        <v>24.4</v>
      </c>
    </row>
    <row r="44" spans="2:5" ht="16.5" customHeight="1" x14ac:dyDescent="0.35">
      <c r="B44" s="57"/>
      <c r="C44" s="290" t="s">
        <v>60</v>
      </c>
      <c r="D44" s="58">
        <v>25</v>
      </c>
    </row>
    <row r="45" spans="2:5" ht="16.5" customHeight="1" x14ac:dyDescent="0.35">
      <c r="B45" s="55">
        <v>2020</v>
      </c>
      <c r="C45" s="288" t="s">
        <v>57</v>
      </c>
      <c r="D45" s="56">
        <v>21.2</v>
      </c>
    </row>
    <row r="46" spans="2:5" ht="16.5" customHeight="1" x14ac:dyDescent="0.35">
      <c r="B46" s="55"/>
      <c r="C46" s="288" t="s">
        <v>58</v>
      </c>
      <c r="D46" s="56">
        <v>19.600000000000001</v>
      </c>
    </row>
    <row r="47" spans="2:5" ht="16.5" customHeight="1" x14ac:dyDescent="0.35">
      <c r="B47" s="55"/>
      <c r="C47" s="288" t="s">
        <v>59</v>
      </c>
      <c r="D47" s="56">
        <v>26.5</v>
      </c>
    </row>
    <row r="48" spans="2:5" ht="16.5" customHeight="1" x14ac:dyDescent="0.35">
      <c r="B48" s="57"/>
      <c r="C48" s="290" t="s">
        <v>60</v>
      </c>
      <c r="D48" s="58">
        <v>27.1</v>
      </c>
    </row>
    <row r="49" spans="2:4" ht="16.5" customHeight="1" x14ac:dyDescent="0.35">
      <c r="B49" s="55">
        <v>2021</v>
      </c>
      <c r="C49" s="288" t="s">
        <v>57</v>
      </c>
      <c r="D49" s="56">
        <v>31.8</v>
      </c>
    </row>
    <row r="50" spans="2:4" ht="16.5" customHeight="1" x14ac:dyDescent="0.35">
      <c r="B50" s="55"/>
      <c r="C50" s="288" t="s">
        <v>58</v>
      </c>
      <c r="D50" s="56">
        <v>33.4</v>
      </c>
    </row>
    <row r="51" spans="2:4" ht="16.5" customHeight="1" x14ac:dyDescent="0.35">
      <c r="B51" s="55"/>
      <c r="C51" s="288" t="s">
        <v>59</v>
      </c>
      <c r="D51" s="56">
        <v>31.8</v>
      </c>
    </row>
    <row r="52" spans="2:4" ht="16.5" customHeight="1" x14ac:dyDescent="0.35">
      <c r="B52" s="57"/>
      <c r="C52" s="290" t="s">
        <v>60</v>
      </c>
      <c r="D52" s="58">
        <v>29.1</v>
      </c>
    </row>
    <row r="53" spans="2:4" ht="16.5" customHeight="1" x14ac:dyDescent="0.35">
      <c r="B53" s="55">
        <v>2022</v>
      </c>
      <c r="C53" s="288" t="s">
        <v>57</v>
      </c>
      <c r="D53" s="56">
        <v>25.2</v>
      </c>
    </row>
    <row r="54" spans="2:4" ht="16.5" customHeight="1" x14ac:dyDescent="0.35">
      <c r="B54" s="55"/>
      <c r="C54" s="288" t="s">
        <v>58</v>
      </c>
      <c r="D54" s="56">
        <v>23.8</v>
      </c>
    </row>
    <row r="55" spans="2:4" ht="16.5" customHeight="1" x14ac:dyDescent="0.35">
      <c r="B55" s="55"/>
      <c r="C55" s="288" t="s">
        <v>59</v>
      </c>
      <c r="D55" s="56">
        <v>33</v>
      </c>
    </row>
    <row r="56" spans="2:4" ht="16.5" customHeight="1" x14ac:dyDescent="0.35">
      <c r="B56" s="57"/>
      <c r="C56" s="290" t="s">
        <v>60</v>
      </c>
      <c r="D56" s="58">
        <v>28.9</v>
      </c>
    </row>
    <row r="57" spans="2:4" ht="16.5" customHeight="1" x14ac:dyDescent="0.35">
      <c r="B57" s="55">
        <v>2023</v>
      </c>
      <c r="C57" s="288" t="s">
        <v>57</v>
      </c>
      <c r="D57" s="56">
        <v>32.6</v>
      </c>
    </row>
    <row r="58" spans="2:4" ht="16.5" customHeight="1" x14ac:dyDescent="0.35">
      <c r="B58" s="55"/>
      <c r="C58" s="288" t="s">
        <v>58</v>
      </c>
      <c r="D58" s="56">
        <v>29</v>
      </c>
    </row>
    <row r="59" spans="2:4" ht="16.5" customHeight="1" x14ac:dyDescent="0.35">
      <c r="B59" s="55"/>
      <c r="C59" s="288" t="s">
        <v>59</v>
      </c>
      <c r="D59" s="56">
        <v>29.2</v>
      </c>
    </row>
    <row r="60" spans="2:4" ht="16.5" customHeight="1" thickBot="1" x14ac:dyDescent="0.4">
      <c r="B60" s="59"/>
      <c r="C60" s="289" t="s">
        <v>60</v>
      </c>
      <c r="D60" s="60">
        <v>34.5</v>
      </c>
    </row>
    <row r="61" spans="2:4" ht="16.5" customHeight="1" x14ac:dyDescent="0.35">
      <c r="B61" s="55">
        <v>2024</v>
      </c>
      <c r="C61" s="288" t="s">
        <v>57</v>
      </c>
      <c r="D61" s="56">
        <v>34.6</v>
      </c>
    </row>
    <row r="62" spans="2:4" ht="16.5" customHeight="1" x14ac:dyDescent="0.35">
      <c r="B62" s="55"/>
      <c r="C62" s="288" t="s">
        <v>58</v>
      </c>
      <c r="D62" s="56">
        <v>32.799999999999997</v>
      </c>
    </row>
    <row r="63" spans="2:4" ht="16.5" customHeight="1" x14ac:dyDescent="0.35">
      <c r="B63" s="55"/>
      <c r="C63" s="288" t="s">
        <v>59</v>
      </c>
      <c r="D63" s="56">
        <v>34.4</v>
      </c>
    </row>
    <row r="64" spans="2:4" ht="16.5" customHeight="1" thickBot="1" x14ac:dyDescent="0.4">
      <c r="B64" s="59"/>
      <c r="C64" s="289" t="s">
        <v>60</v>
      </c>
      <c r="D64" s="60">
        <v>35.799999999999997</v>
      </c>
    </row>
    <row r="65" spans="1:4" ht="16.5" customHeight="1" x14ac:dyDescent="0.35">
      <c r="B65" s="288"/>
      <c r="C65" s="288"/>
      <c r="D65" s="287"/>
    </row>
    <row r="66" spans="1:4" ht="27.75" customHeight="1" x14ac:dyDescent="0.35">
      <c r="A66" s="212"/>
      <c r="B66" s="495" t="s">
        <v>360</v>
      </c>
      <c r="C66" s="495"/>
      <c r="D66" s="495"/>
    </row>
    <row r="67" spans="1:4" ht="41.25" customHeight="1" x14ac:dyDescent="0.35">
      <c r="A67" s="286"/>
      <c r="B67" s="495" t="s">
        <v>361</v>
      </c>
      <c r="C67" s="495"/>
      <c r="D67" s="495"/>
    </row>
    <row r="68" spans="1:4" ht="16.5" customHeight="1" x14ac:dyDescent="0.35">
      <c r="B68" s="285"/>
      <c r="C68" s="285"/>
      <c r="D68" s="285"/>
    </row>
    <row r="69" spans="1:4" ht="16.5" customHeight="1" x14ac:dyDescent="0.35">
      <c r="B69" s="285"/>
      <c r="C69" s="285"/>
      <c r="D69" s="285"/>
    </row>
    <row r="76" spans="1:4" ht="16.5" customHeight="1" x14ac:dyDescent="0.35">
      <c r="B76" s="284" t="s">
        <v>23</v>
      </c>
    </row>
  </sheetData>
  <sheetProtection selectLockedCells="1" selectUnlockedCells="1"/>
  <mergeCells count="4">
    <mergeCell ref="B1:D1"/>
    <mergeCell ref="B2:D2"/>
    <mergeCell ref="B66:D66"/>
    <mergeCell ref="B67:D67"/>
  </mergeCells>
  <printOptions horizontalCentered="1"/>
  <pageMargins left="0.5" right="0.5" top="0.65" bottom="0.5" header="0.51180555555555596" footer="0.51180555555555596"/>
  <pageSetup scale="86" orientation="portrait"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25"/>
  <sheetViews>
    <sheetView zoomScale="115" zoomScaleNormal="115" zoomScaleSheetLayoutView="100" workbookViewId="0">
      <selection activeCell="B1" sqref="B1:F1"/>
    </sheetView>
  </sheetViews>
  <sheetFormatPr defaultColWidth="15.453125" defaultRowHeight="16.5" customHeight="1" x14ac:dyDescent="0.35"/>
  <cols>
    <col min="1" max="1" width="3.54296875" style="3" customWidth="1"/>
    <col min="2" max="2" width="13.453125" style="3" bestFit="1" customWidth="1"/>
    <col min="3" max="6" width="24.453125" style="3" customWidth="1"/>
    <col min="7" max="12" width="10.54296875" style="3" customWidth="1"/>
    <col min="13" max="16384" width="15.453125" style="3"/>
  </cols>
  <sheetData>
    <row r="1" spans="1:10" ht="16.5" customHeight="1" x14ac:dyDescent="0.35">
      <c r="A1" s="44"/>
      <c r="B1" s="480" t="s">
        <v>61</v>
      </c>
      <c r="C1" s="480"/>
      <c r="D1" s="480"/>
      <c r="E1" s="480"/>
      <c r="F1" s="480"/>
      <c r="G1" s="44"/>
    </row>
    <row r="2" spans="1:10" ht="16.5" customHeight="1" x14ac:dyDescent="0.35">
      <c r="A2" s="44"/>
      <c r="B2" s="480" t="s">
        <v>168</v>
      </c>
      <c r="C2" s="480"/>
      <c r="D2" s="480"/>
      <c r="E2" s="480"/>
      <c r="F2" s="480"/>
      <c r="G2" s="44"/>
    </row>
    <row r="3" spans="1:10" ht="16.5" customHeight="1" x14ac:dyDescent="0.35">
      <c r="A3" s="44"/>
      <c r="B3" s="480" t="s">
        <v>384</v>
      </c>
      <c r="C3" s="480"/>
      <c r="D3" s="480"/>
      <c r="E3" s="480"/>
      <c r="F3" s="480"/>
      <c r="G3" s="44"/>
    </row>
    <row r="4" spans="1:10" ht="16.5" customHeight="1" x14ac:dyDescent="0.35">
      <c r="A4" s="44"/>
      <c r="B4" s="480" t="s">
        <v>381</v>
      </c>
      <c r="C4" s="480"/>
      <c r="D4" s="480"/>
      <c r="E4" s="480"/>
      <c r="F4" s="480"/>
      <c r="G4" s="44"/>
    </row>
    <row r="5" spans="1:10" ht="16.5" customHeight="1" thickBot="1" x14ac:dyDescent="0.4">
      <c r="A5" s="44"/>
      <c r="B5" s="44"/>
      <c r="C5" s="44"/>
      <c r="D5" s="44"/>
      <c r="E5" s="44"/>
      <c r="F5" s="44"/>
      <c r="G5" s="44"/>
    </row>
    <row r="6" spans="1:10" ht="16.5" customHeight="1" thickBot="1" x14ac:dyDescent="0.4">
      <c r="A6" s="44"/>
      <c r="B6" s="45"/>
      <c r="C6" s="46" t="s">
        <v>186</v>
      </c>
      <c r="D6" s="46" t="s">
        <v>62</v>
      </c>
      <c r="E6" s="46" t="s">
        <v>27</v>
      </c>
      <c r="F6" s="47" t="s">
        <v>63</v>
      </c>
      <c r="G6" s="44"/>
    </row>
    <row r="7" spans="1:10" ht="16.5" customHeight="1" x14ac:dyDescent="0.35">
      <c r="A7" s="44"/>
      <c r="B7" s="48">
        <v>2013</v>
      </c>
      <c r="C7" s="49">
        <v>52779</v>
      </c>
      <c r="D7" s="175">
        <v>15031</v>
      </c>
      <c r="E7" s="178">
        <v>67810</v>
      </c>
      <c r="F7" s="179">
        <v>78</v>
      </c>
      <c r="G7" s="44"/>
      <c r="H7" s="355"/>
    </row>
    <row r="8" spans="1:10" ht="16.5" customHeight="1" x14ac:dyDescent="0.35">
      <c r="A8" s="44"/>
      <c r="B8" s="48">
        <v>2014</v>
      </c>
      <c r="C8" s="50">
        <v>52739</v>
      </c>
      <c r="D8" s="176">
        <v>13528</v>
      </c>
      <c r="E8" s="180">
        <v>66267</v>
      </c>
      <c r="F8" s="181">
        <v>80</v>
      </c>
      <c r="G8" s="435" t="s">
        <v>23</v>
      </c>
      <c r="H8" s="436" t="s">
        <v>23</v>
      </c>
      <c r="I8" s="437" t="s">
        <v>23</v>
      </c>
      <c r="J8" s="437" t="s">
        <v>23</v>
      </c>
    </row>
    <row r="9" spans="1:10" ht="16.5" customHeight="1" x14ac:dyDescent="0.35">
      <c r="A9" s="44"/>
      <c r="B9" s="48">
        <v>2015</v>
      </c>
      <c r="C9" s="50">
        <v>50083</v>
      </c>
      <c r="D9" s="176">
        <v>13485</v>
      </c>
      <c r="E9" s="180">
        <v>63568</v>
      </c>
      <c r="F9" s="181">
        <v>79</v>
      </c>
      <c r="G9" s="435" t="s">
        <v>23</v>
      </c>
      <c r="H9" s="436" t="s">
        <v>23</v>
      </c>
      <c r="I9" s="437" t="s">
        <v>23</v>
      </c>
      <c r="J9" s="437" t="s">
        <v>23</v>
      </c>
    </row>
    <row r="10" spans="1:10" ht="16.5" customHeight="1" x14ac:dyDescent="0.35">
      <c r="A10" s="44"/>
      <c r="B10" s="48">
        <v>2016</v>
      </c>
      <c r="C10" s="50">
        <v>47638</v>
      </c>
      <c r="D10" s="176">
        <v>12369</v>
      </c>
      <c r="E10" s="180">
        <v>60008</v>
      </c>
      <c r="F10" s="181">
        <v>79</v>
      </c>
      <c r="G10" s="435" t="s">
        <v>23</v>
      </c>
      <c r="H10" s="436" t="s">
        <v>23</v>
      </c>
      <c r="I10" s="437" t="s">
        <v>23</v>
      </c>
      <c r="J10" s="437" t="s">
        <v>23</v>
      </c>
    </row>
    <row r="11" spans="1:10" ht="16.5" customHeight="1" x14ac:dyDescent="0.35">
      <c r="A11" s="44"/>
      <c r="B11" s="48">
        <v>2017</v>
      </c>
      <c r="C11" s="50">
        <v>44897</v>
      </c>
      <c r="D11" s="176">
        <v>10686</v>
      </c>
      <c r="E11" s="180">
        <v>55582</v>
      </c>
      <c r="F11" s="181">
        <v>81</v>
      </c>
      <c r="G11" s="435" t="s">
        <v>23</v>
      </c>
      <c r="H11" s="436" t="s">
        <v>326</v>
      </c>
      <c r="I11" s="437" t="s">
        <v>23</v>
      </c>
      <c r="J11" s="437" t="s">
        <v>23</v>
      </c>
    </row>
    <row r="12" spans="1:10" ht="16.5" customHeight="1" x14ac:dyDescent="0.35">
      <c r="A12" s="44"/>
      <c r="B12" s="48">
        <v>2018</v>
      </c>
      <c r="C12" s="50">
        <v>42405</v>
      </c>
      <c r="D12" s="176">
        <v>10495</v>
      </c>
      <c r="E12" s="180">
        <v>52900</v>
      </c>
      <c r="F12" s="181">
        <v>80</v>
      </c>
      <c r="G12" s="435" t="s">
        <v>23</v>
      </c>
      <c r="H12" s="436" t="s">
        <v>23</v>
      </c>
      <c r="I12" s="437" t="s">
        <v>23</v>
      </c>
      <c r="J12" s="437" t="s">
        <v>23</v>
      </c>
    </row>
    <row r="13" spans="1:10" ht="16.5" customHeight="1" x14ac:dyDescent="0.35">
      <c r="A13" s="44"/>
      <c r="B13" s="48">
        <v>2019</v>
      </c>
      <c r="C13" s="50">
        <v>36900</v>
      </c>
      <c r="D13" s="176">
        <v>10349</v>
      </c>
      <c r="E13" s="180">
        <v>47249</v>
      </c>
      <c r="F13" s="181">
        <v>78</v>
      </c>
      <c r="G13" s="435" t="s">
        <v>23</v>
      </c>
      <c r="H13" s="436" t="s">
        <v>23</v>
      </c>
      <c r="I13" s="437" t="s">
        <v>23</v>
      </c>
      <c r="J13" s="437" t="s">
        <v>23</v>
      </c>
    </row>
    <row r="14" spans="1:10" ht="16.5" customHeight="1" x14ac:dyDescent="0.35">
      <c r="A14" s="44"/>
      <c r="B14" s="48">
        <v>2020</v>
      </c>
      <c r="C14" s="50">
        <v>33382</v>
      </c>
      <c r="D14" s="176">
        <v>9721</v>
      </c>
      <c r="E14" s="180">
        <v>43102</v>
      </c>
      <c r="F14" s="181">
        <v>77</v>
      </c>
      <c r="G14" s="435" t="s">
        <v>23</v>
      </c>
      <c r="H14" s="436" t="s">
        <v>23</v>
      </c>
      <c r="I14" s="437" t="s">
        <v>23</v>
      </c>
      <c r="J14" s="437" t="s">
        <v>23</v>
      </c>
    </row>
    <row r="15" spans="1:10" ht="16.5" customHeight="1" x14ac:dyDescent="0.35">
      <c r="A15" s="44"/>
      <c r="B15" s="48">
        <v>2021</v>
      </c>
      <c r="C15" s="50">
        <v>30244</v>
      </c>
      <c r="D15" s="176">
        <v>9059</v>
      </c>
      <c r="E15" s="180">
        <v>39303</v>
      </c>
      <c r="F15" s="181">
        <v>77</v>
      </c>
      <c r="G15" s="435" t="s">
        <v>23</v>
      </c>
      <c r="H15" s="436" t="s">
        <v>23</v>
      </c>
      <c r="I15" s="437" t="s">
        <v>23</v>
      </c>
      <c r="J15" s="437" t="s">
        <v>23</v>
      </c>
    </row>
    <row r="16" spans="1:10" ht="16.5" customHeight="1" x14ac:dyDescent="0.35">
      <c r="A16" s="44"/>
      <c r="B16" s="48">
        <v>2022</v>
      </c>
      <c r="C16" s="50">
        <v>27437</v>
      </c>
      <c r="D16" s="176">
        <v>8970</v>
      </c>
      <c r="E16" s="180">
        <v>36407</v>
      </c>
      <c r="F16" s="181">
        <v>75</v>
      </c>
      <c r="G16" s="435" t="s">
        <v>23</v>
      </c>
      <c r="H16" s="436" t="s">
        <v>23</v>
      </c>
      <c r="I16" s="437" t="s">
        <v>23</v>
      </c>
      <c r="J16" s="437" t="s">
        <v>23</v>
      </c>
    </row>
    <row r="17" spans="1:10" ht="16.5" customHeight="1" x14ac:dyDescent="0.35">
      <c r="A17" s="44"/>
      <c r="B17" s="48">
        <v>2023</v>
      </c>
      <c r="C17" s="50">
        <v>25860</v>
      </c>
      <c r="D17" s="176">
        <v>9306</v>
      </c>
      <c r="E17" s="180">
        <v>35167</v>
      </c>
      <c r="F17" s="181">
        <v>74</v>
      </c>
      <c r="G17" s="435" t="s">
        <v>23</v>
      </c>
      <c r="H17" s="436" t="s">
        <v>23</v>
      </c>
      <c r="I17" s="437" t="s">
        <v>23</v>
      </c>
      <c r="J17" s="437" t="s">
        <v>23</v>
      </c>
    </row>
    <row r="18" spans="1:10" ht="16.5" customHeight="1" thickBot="1" x14ac:dyDescent="0.4">
      <c r="A18" s="44"/>
      <c r="B18" s="51" t="s">
        <v>339</v>
      </c>
      <c r="C18" s="52">
        <v>12979</v>
      </c>
      <c r="D18" s="177">
        <v>4123</v>
      </c>
      <c r="E18" s="182">
        <v>17102</v>
      </c>
      <c r="F18" s="183">
        <v>76</v>
      </c>
      <c r="G18" s="44"/>
      <c r="H18" s="355"/>
    </row>
    <row r="19" spans="1:10" ht="16.5" customHeight="1" x14ac:dyDescent="0.35">
      <c r="A19" s="44"/>
      <c r="B19" s="44"/>
      <c r="C19" s="44"/>
      <c r="D19" s="44"/>
      <c r="E19" s="44"/>
      <c r="F19" s="44"/>
      <c r="G19" s="44"/>
    </row>
    <row r="20" spans="1:10" ht="26.25" customHeight="1" x14ac:dyDescent="0.35">
      <c r="A20" s="244">
        <v>1</v>
      </c>
      <c r="B20" s="496" t="s">
        <v>64</v>
      </c>
      <c r="C20" s="496"/>
      <c r="D20" s="496"/>
      <c r="E20" s="496"/>
      <c r="F20" s="496"/>
      <c r="G20" s="44"/>
    </row>
    <row r="21" spans="1:10" ht="50.25" customHeight="1" x14ac:dyDescent="0.35">
      <c r="A21" s="244">
        <v>2</v>
      </c>
      <c r="B21" s="496" t="s">
        <v>362</v>
      </c>
      <c r="C21" s="496"/>
      <c r="D21" s="496"/>
      <c r="E21" s="496"/>
      <c r="F21" s="496"/>
      <c r="G21" s="44"/>
    </row>
    <row r="22" spans="1:10" ht="12.75" customHeight="1" x14ac:dyDescent="0.35">
      <c r="A22" s="244">
        <v>3</v>
      </c>
      <c r="B22" s="496" t="s">
        <v>65</v>
      </c>
      <c r="C22" s="496"/>
      <c r="D22" s="496"/>
      <c r="E22" s="496"/>
      <c r="F22" s="496"/>
      <c r="G22" s="44"/>
    </row>
    <row r="23" spans="1:10" ht="12.75" customHeight="1" x14ac:dyDescent="0.35">
      <c r="A23" s="245"/>
      <c r="B23" s="497" t="s">
        <v>167</v>
      </c>
      <c r="C23" s="497"/>
      <c r="D23" s="497"/>
      <c r="E23" s="497"/>
      <c r="F23" s="497"/>
      <c r="G23" s="44"/>
    </row>
    <row r="24" spans="1:10" ht="27" customHeight="1" x14ac:dyDescent="0.35">
      <c r="A24" s="246"/>
      <c r="B24" s="497" t="s">
        <v>363</v>
      </c>
      <c r="C24" s="497"/>
      <c r="D24" s="497"/>
      <c r="E24" s="497"/>
      <c r="F24" s="497"/>
      <c r="G24" s="44"/>
    </row>
    <row r="25" spans="1:10" ht="16.5" customHeight="1" x14ac:dyDescent="0.35">
      <c r="A25" s="44"/>
      <c r="B25" s="44"/>
      <c r="C25" s="44"/>
      <c r="D25" s="44"/>
      <c r="E25" s="44"/>
      <c r="F25" s="44"/>
      <c r="G25" s="44"/>
    </row>
  </sheetData>
  <mergeCells count="9">
    <mergeCell ref="B21:F21"/>
    <mergeCell ref="B22:F22"/>
    <mergeCell ref="B23:F23"/>
    <mergeCell ref="B24:F24"/>
    <mergeCell ref="B1:F1"/>
    <mergeCell ref="B2:F2"/>
    <mergeCell ref="B3:F3"/>
    <mergeCell ref="B4:F4"/>
    <mergeCell ref="B20:F20"/>
  </mergeCells>
  <printOptions horizontalCentered="1"/>
  <pageMargins left="0.5" right="0.5" top="0.65" bottom="0.5" header="0.51180555555555596" footer="0.51180555555555596"/>
  <pageSetup scale="85"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542BD-CFEE-468A-8A3C-D3E5C6AAC87D}">
  <sheetPr published="0">
    <pageSetUpPr fitToPage="1"/>
  </sheetPr>
  <dimension ref="A1:G80"/>
  <sheetViews>
    <sheetView zoomScaleNormal="100" zoomScaleSheetLayoutView="100" workbookViewId="0">
      <selection activeCell="A65" sqref="A65:G66"/>
    </sheetView>
  </sheetViews>
  <sheetFormatPr defaultColWidth="12.54296875" defaultRowHeight="13" x14ac:dyDescent="0.35"/>
  <cols>
    <col min="1" max="1" width="17.54296875" style="270" bestFit="1" customWidth="1"/>
    <col min="2" max="2" width="13.08984375" style="270" customWidth="1"/>
    <col min="3" max="3" width="16.54296875" style="270" customWidth="1"/>
    <col min="4" max="4" width="10.54296875" style="270" customWidth="1"/>
    <col min="5" max="5" width="12.08984375" style="270" customWidth="1"/>
    <col min="6" max="6" width="16.54296875" style="270" customWidth="1"/>
    <col min="7" max="7" width="10.54296875" style="270" bestFit="1" customWidth="1"/>
    <col min="8" max="16384" width="12.54296875" style="270"/>
  </cols>
  <sheetData>
    <row r="1" spans="1:7" x14ac:dyDescent="0.35">
      <c r="A1" s="498" t="s">
        <v>66</v>
      </c>
      <c r="B1" s="498"/>
      <c r="C1" s="498"/>
      <c r="D1" s="498"/>
      <c r="E1" s="498"/>
      <c r="F1" s="498"/>
      <c r="G1" s="498"/>
    </row>
    <row r="2" spans="1:7" x14ac:dyDescent="0.35">
      <c r="A2" s="499" t="s">
        <v>347</v>
      </c>
      <c r="B2" s="499"/>
      <c r="C2" s="499"/>
      <c r="D2" s="499"/>
      <c r="E2" s="499"/>
      <c r="F2" s="499"/>
      <c r="G2" s="499"/>
    </row>
    <row r="3" spans="1:7" x14ac:dyDescent="0.35">
      <c r="A3" s="499" t="s">
        <v>1</v>
      </c>
      <c r="B3" s="499"/>
      <c r="C3" s="499"/>
      <c r="D3" s="499"/>
      <c r="E3" s="499"/>
      <c r="F3" s="499"/>
      <c r="G3" s="499"/>
    </row>
    <row r="4" spans="1:7" ht="13.5" thickBot="1" x14ac:dyDescent="0.4">
      <c r="A4" s="271"/>
      <c r="B4" s="271"/>
      <c r="C4" s="271"/>
      <c r="D4" s="271"/>
      <c r="E4" s="271"/>
      <c r="F4" s="271"/>
      <c r="G4" s="271"/>
    </row>
    <row r="5" spans="1:7" ht="26.5" thickTop="1" x14ac:dyDescent="0.35">
      <c r="A5" s="27"/>
      <c r="B5" s="213" t="s">
        <v>21</v>
      </c>
      <c r="C5" s="213" t="s">
        <v>36</v>
      </c>
      <c r="D5" s="214" t="s">
        <v>27</v>
      </c>
      <c r="E5" s="213" t="s">
        <v>67</v>
      </c>
      <c r="F5" s="213" t="s">
        <v>68</v>
      </c>
      <c r="G5" s="215" t="s">
        <v>69</v>
      </c>
    </row>
    <row r="6" spans="1:7" x14ac:dyDescent="0.35">
      <c r="A6" s="28" t="s">
        <v>70</v>
      </c>
      <c r="B6" s="29">
        <v>563.51</v>
      </c>
      <c r="C6" s="220">
        <v>442.89</v>
      </c>
      <c r="D6" s="30">
        <v>1006.4</v>
      </c>
      <c r="E6" s="31">
        <v>1.25</v>
      </c>
      <c r="F6" s="221">
        <v>1.21</v>
      </c>
      <c r="G6" s="32">
        <v>1.23</v>
      </c>
    </row>
    <row r="7" spans="1:7" x14ac:dyDescent="0.35">
      <c r="A7" s="28" t="s">
        <v>71</v>
      </c>
      <c r="B7" s="33">
        <v>99.54</v>
      </c>
      <c r="C7" s="217">
        <v>88.22</v>
      </c>
      <c r="D7" s="34">
        <v>187.77</v>
      </c>
      <c r="E7" s="223">
        <v>0.22078805854676481</v>
      </c>
      <c r="F7" s="230">
        <v>0.24152003764887278</v>
      </c>
      <c r="G7" s="227">
        <v>0.23007925033644355</v>
      </c>
    </row>
    <row r="8" spans="1:7" x14ac:dyDescent="0.35">
      <c r="A8" s="28" t="s">
        <v>72</v>
      </c>
      <c r="B8" s="33">
        <v>6.75</v>
      </c>
      <c r="C8" s="217">
        <v>4.22</v>
      </c>
      <c r="D8" s="34">
        <v>10.97</v>
      </c>
      <c r="E8" s="223">
        <v>1.4972065452990379E-2</v>
      </c>
      <c r="F8" s="230">
        <v>1.1553100871437806E-2</v>
      </c>
      <c r="G8" s="227">
        <v>1.3441813794486796E-2</v>
      </c>
    </row>
    <row r="9" spans="1:7" x14ac:dyDescent="0.35">
      <c r="A9" s="28" t="s">
        <v>73</v>
      </c>
      <c r="B9" s="33">
        <v>832.65</v>
      </c>
      <c r="C9" s="217">
        <v>686.55</v>
      </c>
      <c r="D9" s="34">
        <v>1519.2</v>
      </c>
      <c r="E9" s="223">
        <v>1.8468874517677685</v>
      </c>
      <c r="F9" s="230">
        <v>1.8795690529112854</v>
      </c>
      <c r="G9" s="227">
        <v>1.8615135384306603</v>
      </c>
    </row>
    <row r="10" spans="1:7" x14ac:dyDescent="0.35">
      <c r="A10" s="28" t="s">
        <v>74</v>
      </c>
      <c r="B10" s="33">
        <v>373.56</v>
      </c>
      <c r="C10" s="217">
        <v>279.8</v>
      </c>
      <c r="D10" s="34">
        <v>653.36</v>
      </c>
      <c r="E10" s="223">
        <v>0.82858737342504984</v>
      </c>
      <c r="F10" s="230">
        <v>0.76600891559912276</v>
      </c>
      <c r="G10" s="227">
        <v>0.80057825531138493</v>
      </c>
    </row>
    <row r="11" spans="1:7" x14ac:dyDescent="0.35">
      <c r="A11" s="35" t="s">
        <v>75</v>
      </c>
      <c r="B11" s="36">
        <v>5547.54</v>
      </c>
      <c r="C11" s="218">
        <v>4668.37</v>
      </c>
      <c r="D11" s="37">
        <v>10215.91</v>
      </c>
      <c r="E11" s="224">
        <v>12.30490844193811</v>
      </c>
      <c r="F11" s="231">
        <v>12.780604150519931</v>
      </c>
      <c r="G11" s="228">
        <v>12.517808565290393</v>
      </c>
    </row>
    <row r="12" spans="1:7" x14ac:dyDescent="0.35">
      <c r="A12" s="28" t="s">
        <v>76</v>
      </c>
      <c r="B12" s="33">
        <v>792.72</v>
      </c>
      <c r="C12" s="217">
        <v>656.62</v>
      </c>
      <c r="D12" s="34">
        <v>1449.34</v>
      </c>
      <c r="E12" s="223">
        <v>1.7583193667991901</v>
      </c>
      <c r="F12" s="230">
        <v>1.7976296431761831</v>
      </c>
      <c r="G12" s="227">
        <v>1.7759123431997714</v>
      </c>
    </row>
    <row r="13" spans="1:7" x14ac:dyDescent="0.35">
      <c r="A13" s="28" t="s">
        <v>77</v>
      </c>
      <c r="B13" s="33">
        <v>548.55999999999995</v>
      </c>
      <c r="C13" s="217">
        <v>458.33</v>
      </c>
      <c r="D13" s="34">
        <v>1006.89</v>
      </c>
      <c r="E13" s="223">
        <v>1.2167520333173929</v>
      </c>
      <c r="F13" s="230">
        <v>1.2547707873000211</v>
      </c>
      <c r="G13" s="227">
        <v>1.2337673556545863</v>
      </c>
    </row>
    <row r="14" spans="1:7" x14ac:dyDescent="0.35">
      <c r="A14" s="28" t="s">
        <v>78</v>
      </c>
      <c r="B14" s="33">
        <v>149.32</v>
      </c>
      <c r="C14" s="217">
        <v>122.21</v>
      </c>
      <c r="D14" s="34">
        <v>271.52999999999997</v>
      </c>
      <c r="E14" s="223">
        <v>0.33120426865785529</v>
      </c>
      <c r="F14" s="230">
        <v>0.33457451599488486</v>
      </c>
      <c r="G14" s="227">
        <v>0.33271246122306286</v>
      </c>
    </row>
    <row r="15" spans="1:7" x14ac:dyDescent="0.35">
      <c r="A15" s="38" t="s">
        <v>79</v>
      </c>
      <c r="B15" s="39">
        <v>281.36</v>
      </c>
      <c r="C15" s="219">
        <v>211.81</v>
      </c>
      <c r="D15" s="40">
        <v>493.17</v>
      </c>
      <c r="E15" s="225">
        <v>0.62408004975605524</v>
      </c>
      <c r="F15" s="232">
        <v>0.57987258189081559</v>
      </c>
      <c r="G15" s="229">
        <v>0.60429346481559276</v>
      </c>
    </row>
    <row r="16" spans="1:7" x14ac:dyDescent="0.35">
      <c r="A16" s="28" t="s">
        <v>80</v>
      </c>
      <c r="B16" s="33">
        <v>2535.23</v>
      </c>
      <c r="C16" s="217">
        <v>2149.0700000000002</v>
      </c>
      <c r="D16" s="34">
        <v>4684.3</v>
      </c>
      <c r="E16" s="223">
        <v>5.6233525182792299</v>
      </c>
      <c r="F16" s="230">
        <v>5.8835124383366937</v>
      </c>
      <c r="G16" s="227">
        <v>5.7397892759812672</v>
      </c>
    </row>
    <row r="17" spans="1:7" x14ac:dyDescent="0.35">
      <c r="A17" s="28" t="s">
        <v>81</v>
      </c>
      <c r="B17" s="33">
        <v>1385.58</v>
      </c>
      <c r="C17" s="217">
        <v>1121.5</v>
      </c>
      <c r="D17" s="34">
        <v>2507.08</v>
      </c>
      <c r="E17" s="223">
        <v>3.0733325111636161</v>
      </c>
      <c r="F17" s="230">
        <v>3.0703323761415877</v>
      </c>
      <c r="G17" s="227">
        <v>3.0719874683575168</v>
      </c>
    </row>
    <row r="18" spans="1:7" x14ac:dyDescent="0.35">
      <c r="A18" s="28" t="s">
        <v>82</v>
      </c>
      <c r="B18" s="33">
        <v>17.73</v>
      </c>
      <c r="C18" s="217">
        <v>15.65</v>
      </c>
      <c r="D18" s="34">
        <v>33.380000000000003</v>
      </c>
      <c r="E18" s="223">
        <v>3.9326625256521391E-2</v>
      </c>
      <c r="F18" s="230">
        <v>4.2845030482938785E-2</v>
      </c>
      <c r="G18" s="227">
        <v>4.0901344071100208E-2</v>
      </c>
    </row>
    <row r="19" spans="1:7" x14ac:dyDescent="0.35">
      <c r="A19" s="28" t="s">
        <v>83</v>
      </c>
      <c r="B19" s="33">
        <v>207.81</v>
      </c>
      <c r="C19" s="217">
        <v>158.32</v>
      </c>
      <c r="D19" s="34">
        <v>366.13</v>
      </c>
      <c r="E19" s="223">
        <v>0.46093998841273043</v>
      </c>
      <c r="F19" s="230">
        <v>0.43343292179289888</v>
      </c>
      <c r="G19" s="227">
        <v>0.4486281936714176</v>
      </c>
    </row>
    <row r="20" spans="1:7" x14ac:dyDescent="0.35">
      <c r="A20" s="38" t="s">
        <v>84</v>
      </c>
      <c r="B20" s="39">
        <v>219.22</v>
      </c>
      <c r="C20" s="219">
        <v>168.27</v>
      </c>
      <c r="D20" s="40">
        <v>387.49</v>
      </c>
      <c r="E20" s="225">
        <v>0.48624832423771125</v>
      </c>
      <c r="F20" s="232">
        <v>0.46067305299451178</v>
      </c>
      <c r="G20" s="229">
        <v>0.47480113283734626</v>
      </c>
    </row>
    <row r="21" spans="1:7" x14ac:dyDescent="0.35">
      <c r="A21" s="28" t="s">
        <v>85</v>
      </c>
      <c r="B21" s="33">
        <v>1680.19</v>
      </c>
      <c r="C21" s="217">
        <v>1416.06</v>
      </c>
      <c r="D21" s="34">
        <v>3096.25</v>
      </c>
      <c r="E21" s="223">
        <v>3.7268021708829489</v>
      </c>
      <c r="F21" s="230">
        <v>3.8767497677744593</v>
      </c>
      <c r="G21" s="227">
        <v>3.7939121204357109</v>
      </c>
    </row>
    <row r="22" spans="1:7" x14ac:dyDescent="0.35">
      <c r="A22" s="28" t="s">
        <v>86</v>
      </c>
      <c r="B22" s="33">
        <v>775.93</v>
      </c>
      <c r="C22" s="217">
        <v>634.19000000000005</v>
      </c>
      <c r="D22" s="34">
        <v>1410.13</v>
      </c>
      <c r="E22" s="223">
        <v>1.7210777402872333</v>
      </c>
      <c r="F22" s="230">
        <v>1.7362229956533513</v>
      </c>
      <c r="G22" s="227">
        <v>1.727867355152203</v>
      </c>
    </row>
    <row r="23" spans="1:7" x14ac:dyDescent="0.35">
      <c r="A23" s="28" t="s">
        <v>87</v>
      </c>
      <c r="B23" s="33">
        <v>466.09</v>
      </c>
      <c r="C23" s="217">
        <v>349.91</v>
      </c>
      <c r="D23" s="34">
        <v>816</v>
      </c>
      <c r="E23" s="223">
        <v>1.0338266647384127</v>
      </c>
      <c r="F23" s="230">
        <v>0.95794917675943203</v>
      </c>
      <c r="G23" s="227">
        <v>0.99986509173210814</v>
      </c>
    </row>
    <row r="24" spans="1:7" x14ac:dyDescent="0.35">
      <c r="A24" s="28" t="s">
        <v>88</v>
      </c>
      <c r="B24" s="33">
        <v>375.96</v>
      </c>
      <c r="C24" s="217">
        <v>296.23</v>
      </c>
      <c r="D24" s="34">
        <v>672.18</v>
      </c>
      <c r="E24" s="223">
        <v>0.83391077447500184</v>
      </c>
      <c r="F24" s="230">
        <v>0.81098935335213784</v>
      </c>
      <c r="G24" s="227">
        <v>0.82363886931432395</v>
      </c>
    </row>
    <row r="25" spans="1:7" x14ac:dyDescent="0.35">
      <c r="A25" s="38" t="s">
        <v>89</v>
      </c>
      <c r="B25" s="39">
        <v>591.96</v>
      </c>
      <c r="C25" s="219">
        <v>451.61</v>
      </c>
      <c r="D25" s="40">
        <v>1043.57</v>
      </c>
      <c r="E25" s="225">
        <v>1.313016868970694</v>
      </c>
      <c r="F25" s="232">
        <v>1.2363734323578264</v>
      </c>
      <c r="G25" s="229">
        <v>1.2787122717878381</v>
      </c>
    </row>
    <row r="26" spans="1:7" x14ac:dyDescent="0.35">
      <c r="A26" s="28" t="s">
        <v>90</v>
      </c>
      <c r="B26" s="33">
        <v>557</v>
      </c>
      <c r="C26" s="217">
        <v>432.98</v>
      </c>
      <c r="D26" s="34">
        <v>989.98</v>
      </c>
      <c r="E26" s="223">
        <v>1.2354726603430579</v>
      </c>
      <c r="F26" s="230">
        <v>1.1853700510225453</v>
      </c>
      <c r="G26" s="227">
        <v>1.213047112148226</v>
      </c>
    </row>
    <row r="27" spans="1:7" x14ac:dyDescent="0.35">
      <c r="A27" s="28" t="s">
        <v>91</v>
      </c>
      <c r="B27" s="33">
        <v>248.89</v>
      </c>
      <c r="C27" s="217">
        <v>172.28</v>
      </c>
      <c r="D27" s="34">
        <v>421.18</v>
      </c>
      <c r="E27" s="223">
        <v>0.55205886971774454</v>
      </c>
      <c r="F27" s="230">
        <v>0.47165123652400598</v>
      </c>
      <c r="G27" s="227">
        <v>0.51608232761731532</v>
      </c>
    </row>
    <row r="28" spans="1:7" x14ac:dyDescent="0.35">
      <c r="A28" s="28" t="s">
        <v>92</v>
      </c>
      <c r="B28" s="33">
        <v>939.31</v>
      </c>
      <c r="C28" s="217">
        <v>734.7</v>
      </c>
      <c r="D28" s="34">
        <v>1674.01</v>
      </c>
      <c r="E28" s="223">
        <v>2.0834682667627247</v>
      </c>
      <c r="F28" s="230">
        <v>2.0113893863140655</v>
      </c>
      <c r="G28" s="227">
        <v>2.0512060811402772</v>
      </c>
    </row>
    <row r="29" spans="1:7" x14ac:dyDescent="0.35">
      <c r="A29" s="28" t="s">
        <v>93</v>
      </c>
      <c r="B29" s="33">
        <v>1135.94</v>
      </c>
      <c r="C29" s="217">
        <v>983.69</v>
      </c>
      <c r="D29" s="34">
        <v>2119.63</v>
      </c>
      <c r="E29" s="223">
        <v>2.5196100786177618</v>
      </c>
      <c r="F29" s="230">
        <v>2.6930497147451793</v>
      </c>
      <c r="G29" s="227">
        <v>2.5972353485148632</v>
      </c>
    </row>
    <row r="30" spans="1:7" x14ac:dyDescent="0.35">
      <c r="A30" s="38" t="s">
        <v>94</v>
      </c>
      <c r="B30" s="39">
        <v>1175.69</v>
      </c>
      <c r="C30" s="219">
        <v>953.1</v>
      </c>
      <c r="D30" s="40">
        <v>2128.79</v>
      </c>
      <c r="E30" s="225">
        <v>2.6077789085075942</v>
      </c>
      <c r="F30" s="232">
        <v>2.6093034219353961</v>
      </c>
      <c r="G30" s="229">
        <v>2.6084593242995031</v>
      </c>
    </row>
    <row r="31" spans="1:7" x14ac:dyDescent="0.35">
      <c r="A31" s="28" t="s">
        <v>95</v>
      </c>
      <c r="B31" s="33">
        <v>874.44</v>
      </c>
      <c r="C31" s="217">
        <v>701.91</v>
      </c>
      <c r="D31" s="34">
        <v>1576.35</v>
      </c>
      <c r="E31" s="223">
        <v>1.9395811725500602</v>
      </c>
      <c r="F31" s="230">
        <v>1.9216201499220167</v>
      </c>
      <c r="G31" s="227">
        <v>1.9315408545979271</v>
      </c>
    </row>
    <row r="32" spans="1:7" x14ac:dyDescent="0.35">
      <c r="A32" s="28" t="s">
        <v>96</v>
      </c>
      <c r="B32" s="33">
        <v>307.89</v>
      </c>
      <c r="C32" s="217">
        <v>233.27</v>
      </c>
      <c r="D32" s="34">
        <v>541.16</v>
      </c>
      <c r="E32" s="223">
        <v>0.68292581219573445</v>
      </c>
      <c r="F32" s="230">
        <v>0.63862365883419359</v>
      </c>
      <c r="G32" s="227">
        <v>0.66309680519822012</v>
      </c>
    </row>
    <row r="33" spans="1:7" x14ac:dyDescent="0.35">
      <c r="A33" s="28" t="s">
        <v>97</v>
      </c>
      <c r="B33" s="33">
        <v>769.34</v>
      </c>
      <c r="C33" s="217">
        <v>618.09</v>
      </c>
      <c r="D33" s="34">
        <v>1387.43</v>
      </c>
      <c r="E33" s="223">
        <v>1.7064605682375733</v>
      </c>
      <c r="F33" s="230">
        <v>1.6921459994376762</v>
      </c>
      <c r="G33" s="227">
        <v>1.7000524806640671</v>
      </c>
    </row>
    <row r="34" spans="1:7" x14ac:dyDescent="0.35">
      <c r="A34" s="28" t="s">
        <v>98</v>
      </c>
      <c r="B34" s="33">
        <v>155.5</v>
      </c>
      <c r="C34" s="217">
        <v>113.3</v>
      </c>
      <c r="D34" s="34">
        <v>268.8</v>
      </c>
      <c r="E34" s="223">
        <v>0.34491202636148205</v>
      </c>
      <c r="F34" s="230">
        <v>0.31018159448670696</v>
      </c>
      <c r="G34" s="227">
        <v>0.32936732433528265</v>
      </c>
    </row>
    <row r="35" spans="1:7" x14ac:dyDescent="0.35">
      <c r="A35" s="38" t="s">
        <v>99</v>
      </c>
      <c r="B35" s="39">
        <v>297.85000000000002</v>
      </c>
      <c r="C35" s="219">
        <v>228.86</v>
      </c>
      <c r="D35" s="40">
        <v>526.71</v>
      </c>
      <c r="E35" s="225">
        <v>0.66065625113676807</v>
      </c>
      <c r="F35" s="232">
        <v>0.62655039465337836</v>
      </c>
      <c r="G35" s="229">
        <v>0.64539086086546404</v>
      </c>
    </row>
    <row r="36" spans="1:7" x14ac:dyDescent="0.35">
      <c r="A36" s="28" t="s">
        <v>100</v>
      </c>
      <c r="B36" s="33">
        <v>370.17</v>
      </c>
      <c r="C36" s="217">
        <v>295.29000000000002</v>
      </c>
      <c r="D36" s="34">
        <v>665.46</v>
      </c>
      <c r="E36" s="223">
        <v>0.8210680694419924</v>
      </c>
      <c r="F36" s="230">
        <v>0.80841591382153322</v>
      </c>
      <c r="G36" s="227">
        <v>0.81540468620594198</v>
      </c>
    </row>
    <row r="37" spans="1:7" x14ac:dyDescent="0.35">
      <c r="A37" s="28" t="s">
        <v>101</v>
      </c>
      <c r="B37" s="33">
        <v>282.89</v>
      </c>
      <c r="C37" s="217">
        <v>200.55</v>
      </c>
      <c r="D37" s="34">
        <v>483.43</v>
      </c>
      <c r="E37" s="223">
        <v>0.62747371792539974</v>
      </c>
      <c r="F37" s="230">
        <v>0.54904606155612612</v>
      </c>
      <c r="G37" s="227">
        <v>0.59235880060790813</v>
      </c>
    </row>
    <row r="38" spans="1:7" x14ac:dyDescent="0.35">
      <c r="A38" s="28" t="s">
        <v>102</v>
      </c>
      <c r="B38" s="33">
        <v>1503.71</v>
      </c>
      <c r="C38" s="217">
        <v>1182.9100000000001</v>
      </c>
      <c r="D38" s="34">
        <v>2686.62</v>
      </c>
      <c r="E38" s="223">
        <v>3.3353547470098022</v>
      </c>
      <c r="F38" s="230">
        <v>3.2384546331356621</v>
      </c>
      <c r="G38" s="227">
        <v>3.2919822950359263</v>
      </c>
    </row>
    <row r="39" spans="1:7" x14ac:dyDescent="0.35">
      <c r="A39" s="28" t="s">
        <v>103</v>
      </c>
      <c r="B39" s="33">
        <v>277.17</v>
      </c>
      <c r="C39" s="217">
        <v>205.51</v>
      </c>
      <c r="D39" s="34">
        <v>482.68</v>
      </c>
      <c r="E39" s="223">
        <v>0.61478627875634717</v>
      </c>
      <c r="F39" s="230">
        <v>0.56262506163250792</v>
      </c>
      <c r="G39" s="227">
        <v>0.59143980695741905</v>
      </c>
    </row>
    <row r="40" spans="1:7" x14ac:dyDescent="0.35">
      <c r="A40" s="38" t="s">
        <v>104</v>
      </c>
      <c r="B40" s="39">
        <v>3219.9</v>
      </c>
      <c r="C40" s="219">
        <v>2647.11</v>
      </c>
      <c r="D40" s="40">
        <v>5867.02</v>
      </c>
      <c r="E40" s="225">
        <v>7.1420079336420335</v>
      </c>
      <c r="F40" s="232">
        <v>7.2469973572966193</v>
      </c>
      <c r="G40" s="229">
        <v>7.1890055030565119</v>
      </c>
    </row>
    <row r="41" spans="1:7" x14ac:dyDescent="0.35">
      <c r="A41" s="28" t="s">
        <v>105</v>
      </c>
      <c r="B41" s="33">
        <v>1317.15</v>
      </c>
      <c r="C41" s="217">
        <v>1062.0999999999999</v>
      </c>
      <c r="D41" s="34">
        <v>2379.25</v>
      </c>
      <c r="E41" s="223">
        <v>2.9215490387268561</v>
      </c>
      <c r="F41" s="230">
        <v>2.9077128994204013</v>
      </c>
      <c r="G41" s="227">
        <v>2.9153541905681593</v>
      </c>
    </row>
    <row r="42" spans="1:7" x14ac:dyDescent="0.35">
      <c r="A42" s="28" t="s">
        <v>106</v>
      </c>
      <c r="B42" s="33">
        <v>122.27</v>
      </c>
      <c r="C42" s="217">
        <v>95.32</v>
      </c>
      <c r="D42" s="34">
        <v>217.6</v>
      </c>
      <c r="E42" s="223">
        <v>0.27120510265735309</v>
      </c>
      <c r="F42" s="230">
        <v>0.26095771920982264</v>
      </c>
      <c r="G42" s="227">
        <v>0.26663069112856214</v>
      </c>
    </row>
    <row r="43" spans="1:7" x14ac:dyDescent="0.35">
      <c r="A43" s="28" t="s">
        <v>107</v>
      </c>
      <c r="B43" s="33">
        <v>8.64</v>
      </c>
      <c r="C43" s="217">
        <v>5.57</v>
      </c>
      <c r="D43" s="34">
        <v>14.2</v>
      </c>
      <c r="E43" s="223">
        <v>1.9164243779827686E-2</v>
      </c>
      <c r="F43" s="230">
        <v>1.5248998069646583E-2</v>
      </c>
      <c r="G43" s="227">
        <v>1.7399613115926388E-2</v>
      </c>
    </row>
    <row r="44" spans="1:7" x14ac:dyDescent="0.35">
      <c r="A44" s="28" t="s">
        <v>108</v>
      </c>
      <c r="B44" s="33">
        <v>1506.15</v>
      </c>
      <c r="C44" s="217">
        <v>1197.95</v>
      </c>
      <c r="D44" s="34">
        <v>2704.11</v>
      </c>
      <c r="E44" s="223">
        <v>3.3407668714105867</v>
      </c>
      <c r="F44" s="230">
        <v>3.2796296656253365</v>
      </c>
      <c r="G44" s="227">
        <v>3.3134132269653316</v>
      </c>
    </row>
    <row r="45" spans="1:7" x14ac:dyDescent="0.35">
      <c r="A45" s="38" t="s">
        <v>109</v>
      </c>
      <c r="B45" s="39">
        <v>443.81</v>
      </c>
      <c r="C45" s="219">
        <v>345.59</v>
      </c>
      <c r="D45" s="40">
        <v>789.4</v>
      </c>
      <c r="E45" s="225">
        <v>0.98440775832469041</v>
      </c>
      <c r="F45" s="232">
        <v>0.94612230572516365</v>
      </c>
      <c r="G45" s="229">
        <v>0.96727145026142913</v>
      </c>
    </row>
    <row r="46" spans="1:7" x14ac:dyDescent="0.35">
      <c r="A46" s="28" t="s">
        <v>110</v>
      </c>
      <c r="B46" s="33">
        <v>570.35</v>
      </c>
      <c r="C46" s="217">
        <v>454.03</v>
      </c>
      <c r="D46" s="34">
        <v>1024.3800000000001</v>
      </c>
      <c r="E46" s="223">
        <v>1.2650840786834168</v>
      </c>
      <c r="F46" s="230">
        <v>1.2429986702983191</v>
      </c>
      <c r="G46" s="227">
        <v>1.2551982875839913</v>
      </c>
    </row>
    <row r="47" spans="1:7" x14ac:dyDescent="0.35">
      <c r="A47" s="28" t="s">
        <v>111</v>
      </c>
      <c r="B47" s="33">
        <v>1921.83</v>
      </c>
      <c r="C47" s="217">
        <v>1533.91</v>
      </c>
      <c r="D47" s="34">
        <v>3455.74</v>
      </c>
      <c r="E47" s="223">
        <v>4.262779933262296</v>
      </c>
      <c r="F47" s="230">
        <v>4.1993879046699449</v>
      </c>
      <c r="G47" s="227">
        <v>4.2344041569881306</v>
      </c>
    </row>
    <row r="48" spans="1:7" x14ac:dyDescent="0.35">
      <c r="A48" s="28" t="s">
        <v>112</v>
      </c>
      <c r="B48" s="33">
        <v>449.48</v>
      </c>
      <c r="C48" s="217">
        <v>290.39999999999998</v>
      </c>
      <c r="D48" s="34">
        <v>739.88</v>
      </c>
      <c r="E48" s="223">
        <v>0.99698429330520244</v>
      </c>
      <c r="F48" s="230">
        <v>0.79502855285913232</v>
      </c>
      <c r="G48" s="227">
        <v>0.90659336283180403</v>
      </c>
    </row>
    <row r="49" spans="1:7" x14ac:dyDescent="0.35">
      <c r="A49" s="28" t="s">
        <v>113</v>
      </c>
      <c r="B49" s="33">
        <v>147.22999999999999</v>
      </c>
      <c r="C49" s="217">
        <v>116.57</v>
      </c>
      <c r="D49" s="34">
        <v>263.8</v>
      </c>
      <c r="E49" s="223">
        <v>0.32656847357685531</v>
      </c>
      <c r="F49" s="230">
        <v>0.3191338788112571</v>
      </c>
      <c r="G49" s="227">
        <v>0.32324069999868887</v>
      </c>
    </row>
    <row r="50" spans="1:7" x14ac:dyDescent="0.35">
      <c r="A50" s="38" t="s">
        <v>114</v>
      </c>
      <c r="B50" s="39">
        <v>620.74</v>
      </c>
      <c r="C50" s="219">
        <v>486.21</v>
      </c>
      <c r="D50" s="40">
        <v>1106.96</v>
      </c>
      <c r="E50" s="225">
        <v>1.3768533198947033</v>
      </c>
      <c r="F50" s="232">
        <v>1.3310979086971031</v>
      </c>
      <c r="G50" s="229">
        <v>1.3563856151271747</v>
      </c>
    </row>
    <row r="51" spans="1:7" x14ac:dyDescent="0.35">
      <c r="A51" s="28" t="s">
        <v>115</v>
      </c>
      <c r="B51" s="33">
        <v>140.82</v>
      </c>
      <c r="C51" s="217">
        <v>102.43</v>
      </c>
      <c r="D51" s="34">
        <v>243.26</v>
      </c>
      <c r="E51" s="223">
        <v>0.31235055660594152</v>
      </c>
      <c r="F51" s="230">
        <v>0.28042277778705554</v>
      </c>
      <c r="G51" s="227">
        <v>0.29807252722396155</v>
      </c>
    </row>
    <row r="52" spans="1:7" x14ac:dyDescent="0.35">
      <c r="A52" s="28" t="s">
        <v>116</v>
      </c>
      <c r="B52" s="33">
        <v>851.13</v>
      </c>
      <c r="C52" s="217">
        <v>685.09</v>
      </c>
      <c r="D52" s="34">
        <v>1536.22</v>
      </c>
      <c r="E52" s="223">
        <v>1.8878776398524002</v>
      </c>
      <c r="F52" s="230">
        <v>1.8755720085339638</v>
      </c>
      <c r="G52" s="227">
        <v>1.8823685676724253</v>
      </c>
    </row>
    <row r="53" spans="1:7" x14ac:dyDescent="0.35">
      <c r="A53" s="28" t="s">
        <v>117</v>
      </c>
      <c r="B53" s="33">
        <v>3443.42</v>
      </c>
      <c r="C53" s="217">
        <v>2845.02</v>
      </c>
      <c r="D53" s="34">
        <v>6288.44</v>
      </c>
      <c r="E53" s="223">
        <v>7.6377940180942421</v>
      </c>
      <c r="F53" s="230">
        <v>7.7888158865540253</v>
      </c>
      <c r="G53" s="227">
        <v>7.7053819086419821</v>
      </c>
    </row>
    <row r="54" spans="1:7" x14ac:dyDescent="0.35">
      <c r="A54" s="28" t="s">
        <v>118</v>
      </c>
      <c r="B54" s="33">
        <v>361.01</v>
      </c>
      <c r="C54" s="217">
        <v>313.68</v>
      </c>
      <c r="D54" s="34">
        <v>674.69</v>
      </c>
      <c r="E54" s="223">
        <v>0.80075042210134162</v>
      </c>
      <c r="F54" s="230">
        <v>0.85876224676602153</v>
      </c>
      <c r="G54" s="227">
        <v>0.82671443473129413</v>
      </c>
    </row>
    <row r="55" spans="1:7" x14ac:dyDescent="0.35">
      <c r="A55" s="38" t="s">
        <v>119</v>
      </c>
      <c r="B55" s="39">
        <v>130.16999999999999</v>
      </c>
      <c r="C55" s="219">
        <v>93.57</v>
      </c>
      <c r="D55" s="40">
        <v>223.74</v>
      </c>
      <c r="E55" s="225">
        <v>0.2887279644467789</v>
      </c>
      <c r="F55" s="232">
        <v>0.25616674136029277</v>
      </c>
      <c r="G55" s="229">
        <v>0.27415418581389933</v>
      </c>
    </row>
    <row r="56" spans="1:7" x14ac:dyDescent="0.35">
      <c r="A56" s="28" t="s">
        <v>120</v>
      </c>
      <c r="B56" s="33">
        <v>14.06</v>
      </c>
      <c r="C56" s="217">
        <v>10.119999999999999</v>
      </c>
      <c r="D56" s="34">
        <v>24.18</v>
      </c>
      <c r="E56" s="223">
        <v>3.1186257817636256E-2</v>
      </c>
      <c r="F56" s="230">
        <v>2.7705540478424308E-2</v>
      </c>
      <c r="G56" s="227">
        <v>2.9628355291767616E-2</v>
      </c>
    </row>
    <row r="57" spans="1:7" x14ac:dyDescent="0.35">
      <c r="A57" s="28" t="s">
        <v>121</v>
      </c>
      <c r="B57" s="33">
        <v>1314.89</v>
      </c>
      <c r="C57" s="217">
        <v>1049.76</v>
      </c>
      <c r="D57" s="34">
        <v>2364.65</v>
      </c>
      <c r="E57" s="223">
        <v>2.9165361694048175</v>
      </c>
      <c r="F57" s="230">
        <v>2.873929661327145</v>
      </c>
      <c r="G57" s="227">
        <v>2.8974644475053055</v>
      </c>
    </row>
    <row r="58" spans="1:7" x14ac:dyDescent="0.35">
      <c r="A58" s="28" t="s">
        <v>122</v>
      </c>
      <c r="B58" s="33">
        <v>1059.6199999999999</v>
      </c>
      <c r="C58" s="217">
        <v>891.68</v>
      </c>
      <c r="D58" s="34">
        <v>1951.3</v>
      </c>
      <c r="E58" s="223">
        <v>2.3503259252292836</v>
      </c>
      <c r="F58" s="230">
        <v>2.4411537879250385</v>
      </c>
      <c r="G58" s="227">
        <v>2.3909764135990961</v>
      </c>
    </row>
    <row r="59" spans="1:7" x14ac:dyDescent="0.35">
      <c r="A59" s="28" t="s">
        <v>123</v>
      </c>
      <c r="B59" s="33">
        <v>242.61</v>
      </c>
      <c r="C59" s="217">
        <v>177.43</v>
      </c>
      <c r="D59" s="34">
        <v>420.05</v>
      </c>
      <c r="E59" s="223">
        <v>0.53812930363703648</v>
      </c>
      <c r="F59" s="230">
        <v>0.48575039990976543</v>
      </c>
      <c r="G59" s="227">
        <v>0.51469771051724511</v>
      </c>
    </row>
    <row r="60" spans="1:7" x14ac:dyDescent="0.35">
      <c r="A60" s="28" t="s">
        <v>124</v>
      </c>
      <c r="B60" s="33">
        <v>767.92</v>
      </c>
      <c r="C60" s="217">
        <v>625.39</v>
      </c>
      <c r="D60" s="34">
        <v>1393.31</v>
      </c>
      <c r="E60" s="223">
        <v>1.703310889283018</v>
      </c>
      <c r="F60" s="230">
        <v>1.7121312213242863</v>
      </c>
      <c r="G60" s="227">
        <v>1.707257390883901</v>
      </c>
    </row>
    <row r="61" spans="1:7" x14ac:dyDescent="0.35">
      <c r="A61" s="38" t="s">
        <v>125</v>
      </c>
      <c r="B61" s="39">
        <v>83.76</v>
      </c>
      <c r="C61" s="219">
        <v>61.79</v>
      </c>
      <c r="D61" s="40">
        <v>145.55000000000001</v>
      </c>
      <c r="E61" s="225">
        <v>0.1857866966433295</v>
      </c>
      <c r="F61" s="232">
        <v>0.16916258361282985</v>
      </c>
      <c r="G61" s="229">
        <v>0.17834603443824551</v>
      </c>
    </row>
    <row r="62" spans="1:7" ht="13.5" thickBot="1" x14ac:dyDescent="0.35">
      <c r="A62" s="41" t="s">
        <v>27</v>
      </c>
      <c r="B62" s="299">
        <v>45083.959999999992</v>
      </c>
      <c r="C62" s="216">
        <v>36526.99</v>
      </c>
      <c r="D62" s="42">
        <v>81611.010000000009</v>
      </c>
      <c r="E62" s="222">
        <v>1</v>
      </c>
      <c r="F62" s="233">
        <v>1</v>
      </c>
      <c r="G62" s="226">
        <v>1</v>
      </c>
    </row>
    <row r="63" spans="1:7" ht="13.5" thickTop="1" x14ac:dyDescent="0.35">
      <c r="A63" s="272"/>
      <c r="B63" s="29"/>
      <c r="C63" s="29"/>
      <c r="D63" s="29"/>
      <c r="E63" s="43"/>
      <c r="F63" s="43"/>
      <c r="G63" s="43"/>
    </row>
    <row r="64" spans="1:7" x14ac:dyDescent="0.35">
      <c r="A64" s="500" t="s">
        <v>364</v>
      </c>
      <c r="B64" s="500"/>
      <c r="C64" s="500"/>
      <c r="D64" s="500"/>
      <c r="E64" s="273"/>
      <c r="F64" s="273"/>
      <c r="G64" s="273"/>
    </row>
    <row r="65" spans="1:7" s="274" customFormat="1" ht="16.5" customHeight="1" x14ac:dyDescent="0.35">
      <c r="A65" s="501" t="s">
        <v>365</v>
      </c>
      <c r="B65" s="501"/>
      <c r="C65" s="501"/>
      <c r="D65" s="501"/>
      <c r="E65" s="501"/>
      <c r="F65" s="501"/>
      <c r="G65" s="501"/>
    </row>
    <row r="66" spans="1:7" ht="11.5" customHeight="1" x14ac:dyDescent="0.35">
      <c r="A66" s="501"/>
      <c r="B66" s="501"/>
      <c r="C66" s="501"/>
      <c r="D66" s="501"/>
      <c r="E66" s="501"/>
      <c r="F66" s="501"/>
      <c r="G66" s="501"/>
    </row>
    <row r="73" spans="1:7" x14ac:dyDescent="0.35">
      <c r="F73" s="24" t="s">
        <v>23</v>
      </c>
    </row>
    <row r="74" spans="1:7" x14ac:dyDescent="0.35">
      <c r="F74" s="24"/>
    </row>
    <row r="75" spans="1:7" x14ac:dyDescent="0.35">
      <c r="F75" s="24"/>
    </row>
    <row r="76" spans="1:7" x14ac:dyDescent="0.35">
      <c r="F76" s="24"/>
    </row>
    <row r="78" spans="1:7" x14ac:dyDescent="0.35">
      <c r="F78" s="24"/>
    </row>
    <row r="79" spans="1:7" x14ac:dyDescent="0.35">
      <c r="F79" s="24"/>
    </row>
    <row r="80" spans="1:7" x14ac:dyDescent="0.35">
      <c r="F80" s="24"/>
    </row>
  </sheetData>
  <mergeCells count="5">
    <mergeCell ref="A1:G1"/>
    <mergeCell ref="A2:G2"/>
    <mergeCell ref="A3:G3"/>
    <mergeCell ref="A64:D64"/>
    <mergeCell ref="A65:G66"/>
  </mergeCells>
  <printOptions horizontalCentered="1"/>
  <pageMargins left="0.5" right="0.5" top="0.65" bottom="0.5" header="0.51180555555555596" footer="0.51180555555555596"/>
  <pageSetup scale="78" orientation="portrait"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CEE8C-D3E1-4E4E-B8F7-3E87637B9B5D}">
  <sheetPr>
    <pageSetUpPr fitToPage="1"/>
  </sheetPr>
  <dimension ref="A1:M69"/>
  <sheetViews>
    <sheetView zoomScaleNormal="100" zoomScaleSheetLayoutView="100" zoomScalePageLayoutView="50" workbookViewId="0">
      <selection activeCell="B66" sqref="B66:K66"/>
    </sheetView>
  </sheetViews>
  <sheetFormatPr defaultColWidth="19.453125" defaultRowHeight="16.5" customHeight="1" x14ac:dyDescent="0.35"/>
  <cols>
    <col min="1" max="1" width="1.54296875" style="313" bestFit="1" customWidth="1"/>
    <col min="2" max="2" width="17.54296875" style="313" bestFit="1" customWidth="1"/>
    <col min="3" max="3" width="14.54296875" style="313" customWidth="1"/>
    <col min="4" max="4" width="17" style="313" bestFit="1" customWidth="1"/>
    <col min="5" max="5" width="17.453125" style="313" bestFit="1" customWidth="1"/>
    <col min="6" max="6" width="15.54296875" style="313" bestFit="1" customWidth="1"/>
    <col min="7" max="7" width="14.54296875" style="313" customWidth="1"/>
    <col min="8" max="8" width="13.08984375" style="313" customWidth="1"/>
    <col min="9" max="9" width="17.54296875" style="313" customWidth="1"/>
    <col min="10" max="10" width="12.08984375" style="313" customWidth="1"/>
    <col min="11" max="11" width="17.453125" style="313" bestFit="1" customWidth="1"/>
    <col min="12" max="16384" width="19.453125" style="313"/>
  </cols>
  <sheetData>
    <row r="1" spans="2:13" ht="16.5" customHeight="1" x14ac:dyDescent="0.35">
      <c r="B1" s="494" t="s">
        <v>126</v>
      </c>
      <c r="C1" s="494"/>
      <c r="D1" s="494"/>
      <c r="E1" s="494"/>
      <c r="F1" s="494"/>
      <c r="G1" s="494"/>
      <c r="H1" s="494"/>
      <c r="I1" s="494"/>
      <c r="J1" s="494"/>
      <c r="K1" s="494"/>
    </row>
    <row r="2" spans="2:13" ht="16.5" customHeight="1" x14ac:dyDescent="0.35">
      <c r="B2" s="494" t="s">
        <v>368</v>
      </c>
      <c r="C2" s="494"/>
      <c r="D2" s="494"/>
      <c r="E2" s="494"/>
      <c r="F2" s="494"/>
      <c r="G2" s="494"/>
      <c r="H2" s="494"/>
      <c r="I2" s="494"/>
      <c r="J2" s="494"/>
      <c r="K2" s="494"/>
    </row>
    <row r="3" spans="2:13" ht="16.5" customHeight="1" x14ac:dyDescent="0.35">
      <c r="B3" s="494" t="s">
        <v>127</v>
      </c>
      <c r="C3" s="494"/>
      <c r="D3" s="494"/>
      <c r="E3" s="494"/>
      <c r="F3" s="494"/>
      <c r="G3" s="494"/>
      <c r="H3" s="494"/>
      <c r="I3" s="494"/>
      <c r="J3" s="494"/>
      <c r="K3" s="494"/>
    </row>
    <row r="4" spans="2:13" ht="16.5" customHeight="1" thickBot="1" x14ac:dyDescent="0.4">
      <c r="B4" s="293"/>
      <c r="C4" s="293"/>
      <c r="D4" s="293"/>
      <c r="E4" s="293"/>
      <c r="F4" s="293"/>
      <c r="G4" s="293"/>
      <c r="H4" s="293"/>
      <c r="I4" s="293"/>
      <c r="J4" s="293"/>
      <c r="K4" s="293"/>
    </row>
    <row r="5" spans="2:13" ht="16.5" customHeight="1" x14ac:dyDescent="0.35">
      <c r="B5" s="314"/>
      <c r="C5" s="503" t="s">
        <v>128</v>
      </c>
      <c r="D5" s="504"/>
      <c r="E5" s="504"/>
      <c r="F5" s="504"/>
      <c r="G5" s="505"/>
      <c r="H5" s="506"/>
      <c r="I5" s="507" t="s">
        <v>328</v>
      </c>
      <c r="J5" s="505"/>
      <c r="K5" s="510" t="s">
        <v>329</v>
      </c>
    </row>
    <row r="6" spans="2:13" ht="16.5" customHeight="1" x14ac:dyDescent="0.35">
      <c r="B6" s="513"/>
      <c r="C6" s="514" t="s">
        <v>327</v>
      </c>
      <c r="D6" s="515" t="s">
        <v>129</v>
      </c>
      <c r="E6" s="515" t="s">
        <v>130</v>
      </c>
      <c r="F6" s="515" t="s">
        <v>131</v>
      </c>
      <c r="G6" s="514" t="s">
        <v>27</v>
      </c>
      <c r="H6" s="516"/>
      <c r="I6" s="508"/>
      <c r="J6" s="509"/>
      <c r="K6" s="511"/>
    </row>
    <row r="7" spans="2:13" ht="16.5" customHeight="1" x14ac:dyDescent="0.35">
      <c r="B7" s="513"/>
      <c r="C7" s="508"/>
      <c r="D7" s="509"/>
      <c r="E7" s="509"/>
      <c r="F7" s="509"/>
      <c r="G7" s="315" t="s">
        <v>132</v>
      </c>
      <c r="H7" s="316" t="s">
        <v>133</v>
      </c>
      <c r="I7" s="315" t="s">
        <v>132</v>
      </c>
      <c r="J7" s="317" t="s">
        <v>133</v>
      </c>
      <c r="K7" s="512"/>
    </row>
    <row r="8" spans="2:13" ht="16.5" customHeight="1" x14ac:dyDescent="0.35">
      <c r="B8" s="318" t="s">
        <v>70</v>
      </c>
      <c r="C8" s="279">
        <v>72787.28</v>
      </c>
      <c r="D8" s="279">
        <v>13041.99</v>
      </c>
      <c r="E8" s="279">
        <v>30438.76</v>
      </c>
      <c r="F8" s="279">
        <v>6049.72</v>
      </c>
      <c r="G8" s="280">
        <v>122317.75</v>
      </c>
      <c r="H8" s="319">
        <v>1.46E-2</v>
      </c>
      <c r="I8" s="280">
        <v>106009.4</v>
      </c>
      <c r="J8" s="275">
        <v>1.213E-2</v>
      </c>
      <c r="K8" s="278">
        <v>16308.35</v>
      </c>
      <c r="L8" s="452"/>
      <c r="M8" s="329"/>
    </row>
    <row r="9" spans="2:13" ht="16.5" customHeight="1" x14ac:dyDescent="0.35">
      <c r="B9" s="320" t="s">
        <v>71</v>
      </c>
      <c r="C9" s="249">
        <v>167180.74</v>
      </c>
      <c r="D9" s="249">
        <v>10778.73</v>
      </c>
      <c r="E9" s="249">
        <v>129582.1</v>
      </c>
      <c r="F9" s="249">
        <v>228358.47</v>
      </c>
      <c r="G9" s="250">
        <v>535900.04</v>
      </c>
      <c r="H9" s="276">
        <v>6.3970000000000002</v>
      </c>
      <c r="I9" s="250">
        <v>21114.87</v>
      </c>
      <c r="J9" s="276">
        <v>0.24199999999999999</v>
      </c>
      <c r="K9" s="251">
        <v>514785.17</v>
      </c>
      <c r="L9" s="452"/>
      <c r="M9" s="329"/>
    </row>
    <row r="10" spans="2:13" ht="16.5" customHeight="1" x14ac:dyDescent="0.35">
      <c r="B10" s="320" t="s">
        <v>72</v>
      </c>
      <c r="C10" s="249">
        <v>2993.61</v>
      </c>
      <c r="D10" s="249">
        <v>146.43</v>
      </c>
      <c r="E10" s="249">
        <v>1338.68</v>
      </c>
      <c r="F10" s="249">
        <v>0</v>
      </c>
      <c r="G10" s="250">
        <v>4478.72</v>
      </c>
      <c r="H10" s="276">
        <v>5.2999999999999999E-2</v>
      </c>
      <c r="I10" s="250">
        <v>1009.78</v>
      </c>
      <c r="J10" s="276">
        <v>1.2E-2</v>
      </c>
      <c r="K10" s="251">
        <v>3468.94</v>
      </c>
      <c r="L10" s="452"/>
      <c r="M10" s="329"/>
    </row>
    <row r="11" spans="2:13" ht="16.5" customHeight="1" x14ac:dyDescent="0.35">
      <c r="B11" s="320" t="s">
        <v>73</v>
      </c>
      <c r="C11" s="249">
        <v>68152.02</v>
      </c>
      <c r="D11" s="249">
        <v>30700.33</v>
      </c>
      <c r="E11" s="249">
        <v>66798.789999999994</v>
      </c>
      <c r="F11" s="249">
        <v>7845.16</v>
      </c>
      <c r="G11" s="250">
        <v>173496.29</v>
      </c>
      <c r="H11" s="276">
        <v>2.0709999999999997</v>
      </c>
      <c r="I11" s="250">
        <v>164314.23000000001</v>
      </c>
      <c r="J11" s="276">
        <v>1.8800000000000001</v>
      </c>
      <c r="K11" s="251">
        <v>9182.06</v>
      </c>
      <c r="L11" s="452"/>
      <c r="M11" s="329"/>
    </row>
    <row r="12" spans="2:13" ht="16.5" customHeight="1" x14ac:dyDescent="0.35">
      <c r="B12" s="321" t="s">
        <v>74</v>
      </c>
      <c r="C12" s="252">
        <v>113013.15</v>
      </c>
      <c r="D12" s="252">
        <v>10167.81</v>
      </c>
      <c r="E12" s="252">
        <v>23193.35</v>
      </c>
      <c r="F12" s="252">
        <v>17672.580000000002</v>
      </c>
      <c r="G12" s="253">
        <v>164046.88</v>
      </c>
      <c r="H12" s="277">
        <v>1.958</v>
      </c>
      <c r="I12" s="253">
        <v>66972.570000000007</v>
      </c>
      <c r="J12" s="277">
        <v>0.76600000000000001</v>
      </c>
      <c r="K12" s="254">
        <v>97074.31</v>
      </c>
      <c r="L12" s="452"/>
      <c r="M12" s="329"/>
    </row>
    <row r="13" spans="2:13" ht="16.5" customHeight="1" x14ac:dyDescent="0.35">
      <c r="B13" s="320" t="s">
        <v>75</v>
      </c>
      <c r="C13" s="249">
        <v>72848.27</v>
      </c>
      <c r="D13" s="249">
        <v>111148.82</v>
      </c>
      <c r="E13" s="249">
        <v>297397.71999999997</v>
      </c>
      <c r="F13" s="249">
        <v>21186.29</v>
      </c>
      <c r="G13" s="250">
        <v>502581.1</v>
      </c>
      <c r="H13" s="276">
        <v>6</v>
      </c>
      <c r="I13" s="250">
        <v>1117323.22</v>
      </c>
      <c r="J13" s="276">
        <v>12.781999999999998</v>
      </c>
      <c r="K13" s="251">
        <v>-614742.12</v>
      </c>
      <c r="L13" s="452"/>
      <c r="M13" s="329"/>
    </row>
    <row r="14" spans="2:13" ht="16.5" customHeight="1" x14ac:dyDescent="0.35">
      <c r="B14" s="320" t="s">
        <v>76</v>
      </c>
      <c r="C14" s="249">
        <v>46225.78</v>
      </c>
      <c r="D14" s="249">
        <v>8592.5</v>
      </c>
      <c r="E14" s="249">
        <v>27225.98</v>
      </c>
      <c r="F14" s="249">
        <v>12033.21</v>
      </c>
      <c r="G14" s="250">
        <v>94077.47</v>
      </c>
      <c r="H14" s="276">
        <v>1.123</v>
      </c>
      <c r="I14" s="250">
        <v>157147.04999999999</v>
      </c>
      <c r="J14" s="276">
        <v>1.798</v>
      </c>
      <c r="K14" s="251">
        <v>-63069.58</v>
      </c>
      <c r="L14" s="452"/>
      <c r="M14" s="329"/>
    </row>
    <row r="15" spans="2:13" ht="16.5" customHeight="1" x14ac:dyDescent="0.35">
      <c r="B15" s="320" t="s">
        <v>77</v>
      </c>
      <c r="C15" s="249">
        <v>32.01</v>
      </c>
      <c r="D15" s="249">
        <v>8621.26</v>
      </c>
      <c r="E15" s="249">
        <v>26308.59</v>
      </c>
      <c r="F15" s="249">
        <v>957.46</v>
      </c>
      <c r="G15" s="250">
        <v>35919.32</v>
      </c>
      <c r="H15" s="276">
        <v>0.42900000000000005</v>
      </c>
      <c r="I15" s="250">
        <v>109696.97</v>
      </c>
      <c r="J15" s="276">
        <v>1.2550000000000001</v>
      </c>
      <c r="K15" s="251">
        <v>-73777.649999999994</v>
      </c>
      <c r="L15" s="452"/>
      <c r="M15" s="329"/>
    </row>
    <row r="16" spans="2:13" ht="16.5" customHeight="1" x14ac:dyDescent="0.35">
      <c r="B16" s="320" t="s">
        <v>78</v>
      </c>
      <c r="C16" s="249">
        <v>1463.74</v>
      </c>
      <c r="D16" s="249">
        <v>1919.85</v>
      </c>
      <c r="E16" s="249">
        <v>4421.5</v>
      </c>
      <c r="F16" s="249">
        <v>0</v>
      </c>
      <c r="G16" s="250">
        <v>7805.09</v>
      </c>
      <c r="H16" s="276">
        <v>9.2999999999999999E-2</v>
      </c>
      <c r="I16" s="250">
        <v>29248.3</v>
      </c>
      <c r="J16" s="276">
        <v>0.33500000000000002</v>
      </c>
      <c r="K16" s="251">
        <v>-21443.22</v>
      </c>
      <c r="L16" s="452"/>
      <c r="M16" s="329"/>
    </row>
    <row r="17" spans="2:13" ht="16.5" customHeight="1" x14ac:dyDescent="0.35">
      <c r="B17" s="321" t="s">
        <v>79</v>
      </c>
      <c r="C17" s="252">
        <v>0</v>
      </c>
      <c r="D17" s="252">
        <v>3348.51</v>
      </c>
      <c r="E17" s="252">
        <v>6957.16</v>
      </c>
      <c r="F17" s="252">
        <v>0</v>
      </c>
      <c r="G17" s="253">
        <v>10305.67</v>
      </c>
      <c r="H17" s="277">
        <v>0.123</v>
      </c>
      <c r="I17" s="253">
        <v>50694.38</v>
      </c>
      <c r="J17" s="277">
        <v>0.57999999999999996</v>
      </c>
      <c r="K17" s="254">
        <v>-40388.71</v>
      </c>
      <c r="L17" s="452"/>
      <c r="M17" s="329"/>
    </row>
    <row r="18" spans="2:13" ht="16.5" customHeight="1" x14ac:dyDescent="0.35">
      <c r="B18" s="320" t="s">
        <v>80</v>
      </c>
      <c r="C18" s="249">
        <v>27592.46</v>
      </c>
      <c r="D18" s="249">
        <v>44428.39</v>
      </c>
      <c r="E18" s="249">
        <v>140881.79999999999</v>
      </c>
      <c r="F18" s="249">
        <v>9178.57</v>
      </c>
      <c r="G18" s="250">
        <v>222081.22</v>
      </c>
      <c r="H18" s="276">
        <v>2.6509999999999998</v>
      </c>
      <c r="I18" s="250">
        <v>514357.67</v>
      </c>
      <c r="J18" s="276">
        <v>5.8840000000000003</v>
      </c>
      <c r="K18" s="251">
        <v>-292276.46000000002</v>
      </c>
      <c r="L18" s="452"/>
      <c r="M18" s="329"/>
    </row>
    <row r="19" spans="2:13" ht="16.5" customHeight="1" x14ac:dyDescent="0.35">
      <c r="B19" s="320" t="s">
        <v>81</v>
      </c>
      <c r="C19" s="249">
        <v>108509.99</v>
      </c>
      <c r="D19" s="249">
        <v>36122.76</v>
      </c>
      <c r="E19" s="249">
        <v>72044.84</v>
      </c>
      <c r="F19" s="249">
        <v>15187.65</v>
      </c>
      <c r="G19" s="250">
        <v>231865.24</v>
      </c>
      <c r="H19" s="276">
        <v>2.7679999999999998</v>
      </c>
      <c r="I19" s="250">
        <v>268449.19</v>
      </c>
      <c r="J19" s="276">
        <v>3.0710000000000002</v>
      </c>
      <c r="K19" s="251">
        <v>-36583.949999999997</v>
      </c>
      <c r="L19" s="452"/>
      <c r="M19" s="329"/>
    </row>
    <row r="20" spans="2:13" ht="16.5" customHeight="1" x14ac:dyDescent="0.35">
      <c r="B20" s="320" t="s">
        <v>82</v>
      </c>
      <c r="C20" s="249">
        <v>15593.61</v>
      </c>
      <c r="D20" s="249">
        <v>29.07</v>
      </c>
      <c r="E20" s="249">
        <v>278.79000000000002</v>
      </c>
      <c r="F20" s="249">
        <v>343.84</v>
      </c>
      <c r="G20" s="250">
        <v>16245.31</v>
      </c>
      <c r="H20" s="276">
        <v>0.19400000000000001</v>
      </c>
      <c r="I20" s="250">
        <v>3745.56</v>
      </c>
      <c r="J20" s="276">
        <v>4.2999999999999997E-2</v>
      </c>
      <c r="K20" s="251">
        <v>12499.74</v>
      </c>
      <c r="L20" s="452"/>
      <c r="M20" s="329"/>
    </row>
    <row r="21" spans="2:13" ht="16.5" customHeight="1" x14ac:dyDescent="0.35">
      <c r="B21" s="320" t="s">
        <v>83</v>
      </c>
      <c r="C21" s="249">
        <v>4247.42</v>
      </c>
      <c r="D21" s="249">
        <v>1490.55</v>
      </c>
      <c r="E21" s="249">
        <v>28049.81</v>
      </c>
      <c r="F21" s="249">
        <v>14.46</v>
      </c>
      <c r="G21" s="250">
        <v>33802.239999999998</v>
      </c>
      <c r="H21" s="276">
        <v>0.40400000000000003</v>
      </c>
      <c r="I21" s="250">
        <v>37891.4</v>
      </c>
      <c r="J21" s="276">
        <v>0.43299999999999994</v>
      </c>
      <c r="K21" s="251">
        <v>-4089.16</v>
      </c>
      <c r="L21" s="452"/>
      <c r="M21" s="329"/>
    </row>
    <row r="22" spans="2:13" ht="16.5" customHeight="1" x14ac:dyDescent="0.35">
      <c r="B22" s="321" t="s">
        <v>84</v>
      </c>
      <c r="C22" s="252">
        <v>53191.61</v>
      </c>
      <c r="D22" s="252">
        <v>1498.2</v>
      </c>
      <c r="E22" s="252">
        <v>14674.21</v>
      </c>
      <c r="F22" s="252">
        <v>3405.05</v>
      </c>
      <c r="G22" s="253">
        <v>72769.06</v>
      </c>
      <c r="H22" s="277">
        <v>0.86899999999999999</v>
      </c>
      <c r="I22" s="253">
        <v>40273.42</v>
      </c>
      <c r="J22" s="277">
        <v>0.46100000000000002</v>
      </c>
      <c r="K22" s="254">
        <v>32495.64</v>
      </c>
      <c r="L22" s="452"/>
      <c r="M22" s="329"/>
    </row>
    <row r="23" spans="2:13" ht="16.5" customHeight="1" x14ac:dyDescent="0.35">
      <c r="B23" s="320" t="s">
        <v>85</v>
      </c>
      <c r="C23" s="249">
        <v>119500.43</v>
      </c>
      <c r="D23" s="249">
        <v>32775.089999999997</v>
      </c>
      <c r="E23" s="249">
        <v>71094.52</v>
      </c>
      <c r="F23" s="249">
        <v>14175.11</v>
      </c>
      <c r="G23" s="250">
        <v>237545.15</v>
      </c>
      <c r="H23" s="276">
        <v>2.8359999999999999</v>
      </c>
      <c r="I23" s="250">
        <v>337696.87</v>
      </c>
      <c r="J23" s="276">
        <v>3.8629999999999995</v>
      </c>
      <c r="K23" s="251">
        <v>-100151.72</v>
      </c>
      <c r="L23" s="452"/>
      <c r="M23" s="329"/>
    </row>
    <row r="24" spans="2:13" ht="16.5" customHeight="1" x14ac:dyDescent="0.35">
      <c r="B24" s="320" t="s">
        <v>86</v>
      </c>
      <c r="C24" s="249">
        <v>102025.69</v>
      </c>
      <c r="D24" s="249">
        <v>19385.830000000002</v>
      </c>
      <c r="E24" s="249">
        <v>48127.27</v>
      </c>
      <c r="F24" s="249">
        <v>9132.14</v>
      </c>
      <c r="G24" s="250">
        <v>178670.92</v>
      </c>
      <c r="H24" s="276">
        <v>2.133</v>
      </c>
      <c r="I24" s="250">
        <v>151705.76999999999</v>
      </c>
      <c r="J24" s="276">
        <v>1.7350000000000001</v>
      </c>
      <c r="K24" s="251">
        <v>26965.15</v>
      </c>
      <c r="L24" s="452"/>
      <c r="M24" s="329"/>
    </row>
    <row r="25" spans="2:13" ht="16.5" customHeight="1" x14ac:dyDescent="0.35">
      <c r="B25" s="320" t="s">
        <v>87</v>
      </c>
      <c r="C25" s="249">
        <v>193195.5</v>
      </c>
      <c r="D25" s="249">
        <v>6062.19</v>
      </c>
      <c r="E25" s="249">
        <v>23076.81</v>
      </c>
      <c r="F25" s="249">
        <v>8140.76</v>
      </c>
      <c r="G25" s="250">
        <v>230475.27</v>
      </c>
      <c r="H25" s="276">
        <v>2.7509999999999999</v>
      </c>
      <c r="I25" s="250">
        <v>83748.210000000006</v>
      </c>
      <c r="J25" s="276">
        <v>0.95799999999999996</v>
      </c>
      <c r="K25" s="251">
        <v>146727.06</v>
      </c>
      <c r="L25" s="452"/>
      <c r="M25" s="329"/>
    </row>
    <row r="26" spans="2:13" ht="16.5" customHeight="1" x14ac:dyDescent="0.35">
      <c r="B26" s="320" t="s">
        <v>88</v>
      </c>
      <c r="C26" s="249">
        <v>152054</v>
      </c>
      <c r="D26" s="249">
        <v>3541.83</v>
      </c>
      <c r="E26" s="249">
        <v>26308.7</v>
      </c>
      <c r="F26" s="249">
        <v>7176.51</v>
      </c>
      <c r="G26" s="250">
        <v>189081.04</v>
      </c>
      <c r="H26" s="276">
        <v>2.2570000000000001</v>
      </c>
      <c r="I26" s="250">
        <v>70896.070000000007</v>
      </c>
      <c r="J26" s="276">
        <v>0.81099999999999994</v>
      </c>
      <c r="K26" s="251">
        <v>118184.97</v>
      </c>
      <c r="L26" s="452"/>
      <c r="M26" s="329"/>
    </row>
    <row r="27" spans="2:13" ht="16.5" customHeight="1" x14ac:dyDescent="0.35">
      <c r="B27" s="321" t="s">
        <v>89</v>
      </c>
      <c r="C27" s="252">
        <v>117502.56</v>
      </c>
      <c r="D27" s="252">
        <v>18703.93</v>
      </c>
      <c r="E27" s="252">
        <v>41401.97</v>
      </c>
      <c r="F27" s="252">
        <v>8960.7900000000009</v>
      </c>
      <c r="G27" s="253">
        <v>186569.24</v>
      </c>
      <c r="H27" s="277">
        <v>2.2270000000000003</v>
      </c>
      <c r="I27" s="253">
        <v>108126.59</v>
      </c>
      <c r="J27" s="277">
        <v>1.2370000000000001</v>
      </c>
      <c r="K27" s="254">
        <v>78442.649999999994</v>
      </c>
      <c r="L27" s="452"/>
      <c r="M27" s="329"/>
    </row>
    <row r="28" spans="2:13" ht="16.5" customHeight="1" x14ac:dyDescent="0.35">
      <c r="B28" s="320" t="s">
        <v>90</v>
      </c>
      <c r="C28" s="249">
        <v>75879.91</v>
      </c>
      <c r="D28" s="249">
        <v>21998.86</v>
      </c>
      <c r="E28" s="249">
        <v>42119.94</v>
      </c>
      <c r="F28" s="249">
        <v>10750.92</v>
      </c>
      <c r="G28" s="250">
        <v>150749.63</v>
      </c>
      <c r="H28" s="276">
        <v>1.7999999999999998</v>
      </c>
      <c r="I28" s="250">
        <v>103721.57</v>
      </c>
      <c r="J28" s="276">
        <v>1.1870000000000001</v>
      </c>
      <c r="K28" s="251">
        <v>47028.06</v>
      </c>
      <c r="L28" s="452"/>
      <c r="M28" s="329"/>
    </row>
    <row r="29" spans="2:13" ht="16.5" customHeight="1" x14ac:dyDescent="0.35">
      <c r="B29" s="320" t="s">
        <v>91</v>
      </c>
      <c r="C29" s="249">
        <v>26032.54</v>
      </c>
      <c r="D29" s="249">
        <v>2478.67</v>
      </c>
      <c r="E29" s="249">
        <v>4948.71</v>
      </c>
      <c r="F29" s="249">
        <v>16432.13</v>
      </c>
      <c r="G29" s="250">
        <v>49892.05</v>
      </c>
      <c r="H29" s="276">
        <v>0.59599999999999997</v>
      </c>
      <c r="I29" s="250">
        <v>41236.18</v>
      </c>
      <c r="J29" s="276">
        <v>0.47200000000000003</v>
      </c>
      <c r="K29" s="251">
        <v>8655.8700000000008</v>
      </c>
      <c r="L29" s="452"/>
      <c r="M29" s="329"/>
    </row>
    <row r="30" spans="2:13" ht="16.5" customHeight="1" x14ac:dyDescent="0.35">
      <c r="B30" s="320" t="s">
        <v>92</v>
      </c>
      <c r="C30" s="249">
        <v>5855.32</v>
      </c>
      <c r="D30" s="249">
        <v>15024.75</v>
      </c>
      <c r="E30" s="249">
        <v>22226</v>
      </c>
      <c r="F30" s="249">
        <v>1063.32</v>
      </c>
      <c r="G30" s="250">
        <v>44169.39</v>
      </c>
      <c r="H30" s="276">
        <v>0.52700000000000002</v>
      </c>
      <c r="I30" s="250">
        <v>175867.19</v>
      </c>
      <c r="J30" s="276">
        <v>2.012</v>
      </c>
      <c r="K30" s="251">
        <v>-131697.79999999999</v>
      </c>
      <c r="L30" s="452"/>
      <c r="M30" s="329"/>
    </row>
    <row r="31" spans="2:13" ht="16.5" customHeight="1" x14ac:dyDescent="0.35">
      <c r="B31" s="320" t="s">
        <v>93</v>
      </c>
      <c r="C31" s="249">
        <v>2166.5</v>
      </c>
      <c r="D31" s="249">
        <v>14265.98</v>
      </c>
      <c r="E31" s="249">
        <v>35990.199999999997</v>
      </c>
      <c r="F31" s="249">
        <v>3955.67</v>
      </c>
      <c r="G31" s="250">
        <v>56378.35</v>
      </c>
      <c r="H31" s="276">
        <v>0.67300000000000004</v>
      </c>
      <c r="I31" s="250">
        <v>235453.06</v>
      </c>
      <c r="J31" s="276">
        <v>2.694</v>
      </c>
      <c r="K31" s="251">
        <v>-179074.71</v>
      </c>
      <c r="L31" s="452"/>
      <c r="M31" s="329"/>
    </row>
    <row r="32" spans="2:13" ht="16.5" customHeight="1" x14ac:dyDescent="0.35">
      <c r="B32" s="321" t="s">
        <v>94</v>
      </c>
      <c r="C32" s="252">
        <v>97745.39</v>
      </c>
      <c r="D32" s="252">
        <v>36389.360000000001</v>
      </c>
      <c r="E32" s="252">
        <v>55476.18</v>
      </c>
      <c r="F32" s="252">
        <v>19835.88</v>
      </c>
      <c r="G32" s="253">
        <v>209446.81</v>
      </c>
      <c r="H32" s="277">
        <v>2.5</v>
      </c>
      <c r="I32" s="253">
        <v>227958.46</v>
      </c>
      <c r="J32" s="277">
        <v>2.6080000000000001</v>
      </c>
      <c r="K32" s="254">
        <v>-18511.650000000001</v>
      </c>
      <c r="L32" s="452"/>
      <c r="M32" s="329"/>
    </row>
    <row r="33" spans="2:13" ht="16.5" customHeight="1" x14ac:dyDescent="0.35">
      <c r="B33" s="320" t="s">
        <v>95</v>
      </c>
      <c r="C33" s="249">
        <v>167849.82</v>
      </c>
      <c r="D33" s="249">
        <v>8629.9699999999993</v>
      </c>
      <c r="E33" s="249">
        <v>28557.18</v>
      </c>
      <c r="F33" s="249">
        <v>4901.8900000000003</v>
      </c>
      <c r="G33" s="250">
        <v>209938.87</v>
      </c>
      <c r="H33" s="276">
        <v>2.5059999999999998</v>
      </c>
      <c r="I33" s="250">
        <v>168042.01</v>
      </c>
      <c r="J33" s="276">
        <v>1.9220000000000002</v>
      </c>
      <c r="K33" s="251">
        <v>41896.86</v>
      </c>
      <c r="L33" s="452"/>
      <c r="M33" s="329"/>
    </row>
    <row r="34" spans="2:13" ht="16.5" customHeight="1" x14ac:dyDescent="0.35">
      <c r="B34" s="320" t="s">
        <v>96</v>
      </c>
      <c r="C34" s="249">
        <v>155796.59</v>
      </c>
      <c r="D34" s="249">
        <v>12775.28</v>
      </c>
      <c r="E34" s="249">
        <v>19246.759999999998</v>
      </c>
      <c r="F34" s="249">
        <v>8316.7000000000007</v>
      </c>
      <c r="G34" s="250">
        <v>196135.33</v>
      </c>
      <c r="H34" s="276">
        <v>2.3410000000000002</v>
      </c>
      <c r="I34" s="250">
        <v>55847.8</v>
      </c>
      <c r="J34" s="276">
        <v>0.63900000000000001</v>
      </c>
      <c r="K34" s="251">
        <v>140287.53</v>
      </c>
      <c r="L34" s="452"/>
      <c r="M34" s="329"/>
    </row>
    <row r="35" spans="2:13" ht="16.5" customHeight="1" x14ac:dyDescent="0.35">
      <c r="B35" s="320" t="s">
        <v>97</v>
      </c>
      <c r="C35" s="249">
        <v>139724.04</v>
      </c>
      <c r="D35" s="249">
        <v>13190.18</v>
      </c>
      <c r="E35" s="249">
        <v>37568.74</v>
      </c>
      <c r="F35" s="249">
        <v>22933.17</v>
      </c>
      <c r="G35" s="250">
        <v>213416.13</v>
      </c>
      <c r="H35" s="276">
        <v>2.548</v>
      </c>
      <c r="I35" s="250">
        <v>147960.35999999999</v>
      </c>
      <c r="J35" s="276">
        <v>1.6930000000000001</v>
      </c>
      <c r="K35" s="251">
        <v>65455.77</v>
      </c>
      <c r="L35" s="452"/>
      <c r="M35" s="329"/>
    </row>
    <row r="36" spans="2:13" ht="16.5" customHeight="1" x14ac:dyDescent="0.35">
      <c r="B36" s="320" t="s">
        <v>98</v>
      </c>
      <c r="C36" s="249">
        <v>140412.57999999999</v>
      </c>
      <c r="D36" s="249">
        <v>810.26</v>
      </c>
      <c r="E36" s="249">
        <v>5314.26</v>
      </c>
      <c r="F36" s="249">
        <v>1549.52</v>
      </c>
      <c r="G36" s="250">
        <v>148086.60999999999</v>
      </c>
      <c r="H36" s="276">
        <v>1.7680000000000002</v>
      </c>
      <c r="I36" s="250">
        <v>27118.720000000001</v>
      </c>
      <c r="J36" s="276">
        <v>0.31</v>
      </c>
      <c r="K36" s="251">
        <v>120967.89</v>
      </c>
      <c r="L36" s="452"/>
      <c r="M36" s="329"/>
    </row>
    <row r="37" spans="2:13" ht="16.5" customHeight="1" x14ac:dyDescent="0.35">
      <c r="B37" s="321" t="s">
        <v>99</v>
      </c>
      <c r="C37" s="252">
        <v>106487.67</v>
      </c>
      <c r="D37" s="252">
        <v>666.68</v>
      </c>
      <c r="E37" s="252">
        <v>12811.69</v>
      </c>
      <c r="F37" s="252">
        <v>5076.79</v>
      </c>
      <c r="G37" s="253">
        <v>125042.84</v>
      </c>
      <c r="H37" s="277">
        <v>1.4930000000000001</v>
      </c>
      <c r="I37" s="253">
        <v>54775.839999999997</v>
      </c>
      <c r="J37" s="277">
        <v>0.627</v>
      </c>
      <c r="K37" s="254">
        <v>70267</v>
      </c>
      <c r="L37" s="452"/>
      <c r="M37" s="329"/>
    </row>
    <row r="38" spans="2:13" ht="16.5" customHeight="1" x14ac:dyDescent="0.35">
      <c r="B38" s="320" t="s">
        <v>100</v>
      </c>
      <c r="C38" s="249">
        <v>20369.18</v>
      </c>
      <c r="D38" s="249">
        <v>9505.1</v>
      </c>
      <c r="E38" s="249">
        <v>12762.36</v>
      </c>
      <c r="F38" s="249">
        <v>764.46</v>
      </c>
      <c r="G38" s="250">
        <v>43401.1</v>
      </c>
      <c r="H38" s="276">
        <v>0.51800000000000002</v>
      </c>
      <c r="I38" s="250">
        <v>70669.009999999995</v>
      </c>
      <c r="J38" s="276">
        <v>0.80800000000000005</v>
      </c>
      <c r="K38" s="251">
        <v>-27267.91</v>
      </c>
      <c r="L38" s="452"/>
      <c r="M38" s="329"/>
    </row>
    <row r="39" spans="2:13" ht="16.5" customHeight="1" x14ac:dyDescent="0.35">
      <c r="B39" s="320" t="s">
        <v>101</v>
      </c>
      <c r="C39" s="249">
        <v>7470.8</v>
      </c>
      <c r="D39" s="249">
        <v>1260.29</v>
      </c>
      <c r="E39" s="249">
        <v>3544.94</v>
      </c>
      <c r="F39" s="249">
        <v>264.26</v>
      </c>
      <c r="G39" s="250">
        <v>12540.29</v>
      </c>
      <c r="H39" s="276">
        <v>0.15</v>
      </c>
      <c r="I39" s="250">
        <v>48000.08</v>
      </c>
      <c r="J39" s="276">
        <v>0.54900000000000004</v>
      </c>
      <c r="K39" s="251">
        <v>-35459.79</v>
      </c>
      <c r="L39" s="452"/>
      <c r="M39" s="329"/>
    </row>
    <row r="40" spans="2:13" ht="16.5" customHeight="1" x14ac:dyDescent="0.35">
      <c r="B40" s="320" t="s">
        <v>102</v>
      </c>
      <c r="C40" s="249">
        <v>608.80999999999995</v>
      </c>
      <c r="D40" s="249">
        <v>16341.77</v>
      </c>
      <c r="E40" s="249">
        <v>50029.34</v>
      </c>
      <c r="F40" s="249">
        <v>0</v>
      </c>
      <c r="G40" s="250">
        <v>66979.92</v>
      </c>
      <c r="H40" s="276">
        <v>0.8</v>
      </c>
      <c r="I40" s="250">
        <v>283134.03000000003</v>
      </c>
      <c r="J40" s="276">
        <v>3.2390000000000003</v>
      </c>
      <c r="K40" s="251">
        <v>-216154.11</v>
      </c>
      <c r="L40" s="452"/>
      <c r="M40" s="329"/>
    </row>
    <row r="41" spans="2:13" ht="16.5" customHeight="1" x14ac:dyDescent="0.35">
      <c r="B41" s="320" t="s">
        <v>103</v>
      </c>
      <c r="C41" s="249">
        <v>90828.19</v>
      </c>
      <c r="D41" s="249">
        <v>15072</v>
      </c>
      <c r="E41" s="249">
        <v>32796.53</v>
      </c>
      <c r="F41" s="249">
        <v>8245.59</v>
      </c>
      <c r="G41" s="250">
        <v>146942.29999999999</v>
      </c>
      <c r="H41" s="276">
        <v>1.754</v>
      </c>
      <c r="I41" s="250">
        <v>49193.82</v>
      </c>
      <c r="J41" s="276">
        <v>0.56299999999999994</v>
      </c>
      <c r="K41" s="251">
        <v>97748.479999999996</v>
      </c>
      <c r="L41" s="452"/>
      <c r="M41" s="329"/>
    </row>
    <row r="42" spans="2:13" ht="16.5" customHeight="1" x14ac:dyDescent="0.35">
      <c r="B42" s="321" t="s">
        <v>104</v>
      </c>
      <c r="C42" s="252">
        <v>46881.41</v>
      </c>
      <c r="D42" s="252">
        <v>72417.039999999994</v>
      </c>
      <c r="E42" s="252">
        <v>134272.54999999999</v>
      </c>
      <c r="F42" s="252">
        <v>11419.82</v>
      </c>
      <c r="G42" s="253">
        <v>264990.82</v>
      </c>
      <c r="H42" s="277">
        <v>3.1629999999999998</v>
      </c>
      <c r="I42" s="253">
        <v>633599.21</v>
      </c>
      <c r="J42" s="277">
        <v>7.2480000000000002</v>
      </c>
      <c r="K42" s="254">
        <v>-368608.4</v>
      </c>
      <c r="L42" s="452"/>
      <c r="M42" s="329"/>
    </row>
    <row r="43" spans="2:13" ht="16.5" customHeight="1" x14ac:dyDescent="0.35">
      <c r="B43" s="320" t="s">
        <v>105</v>
      </c>
      <c r="C43" s="249">
        <v>97538.49</v>
      </c>
      <c r="D43" s="249">
        <v>21113.29</v>
      </c>
      <c r="E43" s="249">
        <v>78048.490000000005</v>
      </c>
      <c r="F43" s="249">
        <v>30985.7</v>
      </c>
      <c r="G43" s="250">
        <v>227685.98</v>
      </c>
      <c r="H43" s="276">
        <v>2.718</v>
      </c>
      <c r="I43" s="250">
        <v>254234.64</v>
      </c>
      <c r="J43" s="276">
        <v>2.9080000000000004</v>
      </c>
      <c r="K43" s="251">
        <v>-26548.66</v>
      </c>
      <c r="L43" s="452"/>
      <c r="M43" s="329"/>
    </row>
    <row r="44" spans="2:13" ht="16.5" customHeight="1" x14ac:dyDescent="0.35">
      <c r="B44" s="320" t="s">
        <v>106</v>
      </c>
      <c r="C44" s="249">
        <v>187525.1</v>
      </c>
      <c r="D44" s="249">
        <v>1231.18</v>
      </c>
      <c r="E44" s="249">
        <v>4005.51</v>
      </c>
      <c r="F44" s="249">
        <v>1351.25</v>
      </c>
      <c r="G44" s="250">
        <v>194113.04</v>
      </c>
      <c r="H44" s="276">
        <v>2.3170000000000002</v>
      </c>
      <c r="I44" s="250">
        <v>22815.439999999999</v>
      </c>
      <c r="J44" s="276">
        <v>0.26100000000000001</v>
      </c>
      <c r="K44" s="251">
        <v>171297.6</v>
      </c>
      <c r="L44" s="452"/>
      <c r="M44" s="329"/>
    </row>
    <row r="45" spans="2:13" ht="16.5" customHeight="1" x14ac:dyDescent="0.35">
      <c r="B45" s="320" t="s">
        <v>107</v>
      </c>
      <c r="C45" s="249">
        <v>890.27</v>
      </c>
      <c r="D45" s="249">
        <v>223.61</v>
      </c>
      <c r="E45" s="249">
        <v>157.19999999999999</v>
      </c>
      <c r="F45" s="249">
        <v>0</v>
      </c>
      <c r="G45" s="250">
        <v>1271.07</v>
      </c>
      <c r="H45" s="276">
        <v>1.4999999999999999E-2</v>
      </c>
      <c r="I45" s="250">
        <v>1332.3</v>
      </c>
      <c r="J45" s="276">
        <v>1.4999999999999999E-2</v>
      </c>
      <c r="K45" s="251">
        <v>-61.23</v>
      </c>
      <c r="L45" s="452"/>
      <c r="M45" s="329"/>
    </row>
    <row r="46" spans="2:13" ht="16.5" customHeight="1" x14ac:dyDescent="0.35">
      <c r="B46" s="320" t="s">
        <v>108</v>
      </c>
      <c r="C46" s="249">
        <v>36092.21</v>
      </c>
      <c r="D46" s="249">
        <v>39509.26</v>
      </c>
      <c r="E46" s="249">
        <v>72516.820000000007</v>
      </c>
      <c r="F46" s="249">
        <v>17224.66</v>
      </c>
      <c r="G46" s="250">
        <v>165342.93</v>
      </c>
      <c r="H46" s="276">
        <v>1.974</v>
      </c>
      <c r="I46" s="250">
        <v>286297.53999999998</v>
      </c>
      <c r="J46" s="276">
        <v>3.2750000000000004</v>
      </c>
      <c r="K46" s="251">
        <v>-120954.61</v>
      </c>
      <c r="L46" s="452"/>
      <c r="M46" s="329"/>
    </row>
    <row r="47" spans="2:13" ht="16.5" customHeight="1" x14ac:dyDescent="0.35">
      <c r="B47" s="321" t="s">
        <v>109</v>
      </c>
      <c r="C47" s="252">
        <v>172620.81</v>
      </c>
      <c r="D47" s="252">
        <v>53038.52</v>
      </c>
      <c r="E47" s="252">
        <v>46101.279999999999</v>
      </c>
      <c r="F47" s="252">
        <v>8332.4500000000007</v>
      </c>
      <c r="G47" s="253">
        <v>280093.06</v>
      </c>
      <c r="H47" s="277">
        <v>3.3439999999999999</v>
      </c>
      <c r="I47" s="253">
        <v>82708.820000000007</v>
      </c>
      <c r="J47" s="277">
        <v>0.94599999999999995</v>
      </c>
      <c r="K47" s="254">
        <v>197384.24</v>
      </c>
      <c r="L47" s="452"/>
      <c r="M47" s="329"/>
    </row>
    <row r="48" spans="2:13" ht="16.5" customHeight="1" x14ac:dyDescent="0.35">
      <c r="B48" s="320" t="s">
        <v>110</v>
      </c>
      <c r="C48" s="249">
        <v>88935.07</v>
      </c>
      <c r="D48" s="249">
        <v>1694.17</v>
      </c>
      <c r="E48" s="249">
        <v>32678.5</v>
      </c>
      <c r="F48" s="249">
        <v>5609.29</v>
      </c>
      <c r="G48" s="250">
        <v>128917.03</v>
      </c>
      <c r="H48" s="276">
        <v>1.5389999999999999</v>
      </c>
      <c r="I48" s="250">
        <v>108662.95</v>
      </c>
      <c r="J48" s="276">
        <v>1.2430000000000001</v>
      </c>
      <c r="K48" s="251">
        <v>20254.080000000002</v>
      </c>
      <c r="L48" s="452"/>
      <c r="M48" s="329"/>
    </row>
    <row r="49" spans="2:13" ht="16.5" customHeight="1" x14ac:dyDescent="0.35">
      <c r="B49" s="320" t="s">
        <v>111</v>
      </c>
      <c r="C49" s="249">
        <v>51631.86</v>
      </c>
      <c r="D49" s="249">
        <v>37937.75</v>
      </c>
      <c r="E49" s="249">
        <v>58496.19</v>
      </c>
      <c r="F49" s="249">
        <v>11429.48</v>
      </c>
      <c r="G49" s="250">
        <v>159495.28</v>
      </c>
      <c r="H49" s="276">
        <v>1.9040000000000001</v>
      </c>
      <c r="I49" s="250">
        <v>367152.05</v>
      </c>
      <c r="J49" s="276">
        <v>4.2</v>
      </c>
      <c r="K49" s="251">
        <v>-207656.76</v>
      </c>
      <c r="L49" s="452"/>
      <c r="M49" s="329"/>
    </row>
    <row r="50" spans="2:13" ht="16.5" customHeight="1" x14ac:dyDescent="0.35">
      <c r="B50" s="320" t="s">
        <v>112</v>
      </c>
      <c r="C50" s="249">
        <v>75970.17</v>
      </c>
      <c r="D50" s="249">
        <v>66344.63</v>
      </c>
      <c r="E50" s="249">
        <v>37042.58</v>
      </c>
      <c r="F50" s="249">
        <v>0</v>
      </c>
      <c r="G50" s="250">
        <v>179357.38</v>
      </c>
      <c r="H50" s="276">
        <v>2.141</v>
      </c>
      <c r="I50" s="250">
        <v>69507.59</v>
      </c>
      <c r="J50" s="276">
        <v>0.79500000000000004</v>
      </c>
      <c r="K50" s="251">
        <v>109849.78</v>
      </c>
      <c r="L50" s="452"/>
      <c r="M50" s="329"/>
    </row>
    <row r="51" spans="2:13" ht="16.5" customHeight="1" x14ac:dyDescent="0.35">
      <c r="B51" s="320" t="s">
        <v>113</v>
      </c>
      <c r="C51" s="249">
        <v>164.24</v>
      </c>
      <c r="D51" s="249">
        <v>2495.84</v>
      </c>
      <c r="E51" s="249">
        <v>6201.62</v>
      </c>
      <c r="F51" s="249">
        <v>0</v>
      </c>
      <c r="G51" s="250">
        <v>8861.7000000000007</v>
      </c>
      <c r="H51" s="276">
        <v>0.106</v>
      </c>
      <c r="I51" s="250">
        <v>27897.57</v>
      </c>
      <c r="J51" s="276">
        <v>0.31900000000000001</v>
      </c>
      <c r="K51" s="251">
        <v>-19035.87</v>
      </c>
      <c r="L51" s="452"/>
      <c r="M51" s="329"/>
    </row>
    <row r="52" spans="2:13" ht="16.5" customHeight="1" x14ac:dyDescent="0.35">
      <c r="B52" s="321" t="s">
        <v>114</v>
      </c>
      <c r="C52" s="252">
        <v>155430.64000000001</v>
      </c>
      <c r="D52" s="252">
        <v>13330.51</v>
      </c>
      <c r="E52" s="252">
        <v>45565.33</v>
      </c>
      <c r="F52" s="252">
        <v>8336.7099999999991</v>
      </c>
      <c r="G52" s="253">
        <v>222663.19</v>
      </c>
      <c r="H52" s="277">
        <v>2.6579999999999999</v>
      </c>
      <c r="I52" s="253">
        <v>116379.59</v>
      </c>
      <c r="J52" s="277">
        <v>1.331</v>
      </c>
      <c r="K52" s="254">
        <v>106283.6</v>
      </c>
      <c r="L52" s="452"/>
      <c r="M52" s="329"/>
    </row>
    <row r="53" spans="2:13" ht="16.5" customHeight="1" x14ac:dyDescent="0.35">
      <c r="B53" s="320" t="s">
        <v>115</v>
      </c>
      <c r="C53" s="249">
        <v>121464.84</v>
      </c>
      <c r="D53" s="249">
        <v>1042.45</v>
      </c>
      <c r="E53" s="249">
        <v>2605.86</v>
      </c>
      <c r="F53" s="249">
        <v>6343.81</v>
      </c>
      <c r="G53" s="250">
        <v>131456.95999999999</v>
      </c>
      <c r="H53" s="276">
        <v>1.569</v>
      </c>
      <c r="I53" s="250">
        <v>24517.33</v>
      </c>
      <c r="J53" s="276">
        <v>0.27999999999999997</v>
      </c>
      <c r="K53" s="251">
        <v>106939.64</v>
      </c>
      <c r="L53" s="452"/>
      <c r="M53" s="329"/>
    </row>
    <row r="54" spans="2:13" ht="16.5" customHeight="1" x14ac:dyDescent="0.35">
      <c r="B54" s="320" t="s">
        <v>116</v>
      </c>
      <c r="C54" s="249">
        <v>95342.23</v>
      </c>
      <c r="D54" s="249">
        <v>20684</v>
      </c>
      <c r="E54" s="249">
        <v>77184.92</v>
      </c>
      <c r="F54" s="249">
        <v>8088.91</v>
      </c>
      <c r="G54" s="250">
        <v>201300.07</v>
      </c>
      <c r="H54" s="276">
        <v>2.403</v>
      </c>
      <c r="I54" s="250">
        <v>164000.1</v>
      </c>
      <c r="J54" s="276">
        <v>1.8759999999999999</v>
      </c>
      <c r="K54" s="251">
        <v>37299.97</v>
      </c>
      <c r="L54" s="452"/>
      <c r="M54" s="329"/>
    </row>
    <row r="55" spans="2:13" ht="16.5" customHeight="1" x14ac:dyDescent="0.35">
      <c r="B55" s="320" t="s">
        <v>117</v>
      </c>
      <c r="C55" s="249">
        <v>254111.31</v>
      </c>
      <c r="D55" s="249">
        <v>29366.34</v>
      </c>
      <c r="E55" s="249">
        <v>235658.22</v>
      </c>
      <c r="F55" s="249">
        <v>16026.4</v>
      </c>
      <c r="G55" s="250">
        <v>535162.27</v>
      </c>
      <c r="H55" s="276">
        <v>6.3890000000000002</v>
      </c>
      <c r="I55" s="250">
        <v>681401.24</v>
      </c>
      <c r="J55" s="276">
        <v>7.7950000000000008</v>
      </c>
      <c r="K55" s="251">
        <v>-146238.98000000001</v>
      </c>
      <c r="L55" s="452"/>
      <c r="M55" s="329"/>
    </row>
    <row r="56" spans="2:13" ht="16.5" customHeight="1" x14ac:dyDescent="0.35">
      <c r="B56" s="320" t="s">
        <v>118</v>
      </c>
      <c r="C56" s="249">
        <v>44096.5</v>
      </c>
      <c r="D56" s="249">
        <v>3381.79</v>
      </c>
      <c r="E56" s="249">
        <v>17954.96</v>
      </c>
      <c r="F56" s="249">
        <v>3871.38</v>
      </c>
      <c r="G56" s="250">
        <v>69304.63</v>
      </c>
      <c r="H56" s="276">
        <v>0.82699999999999996</v>
      </c>
      <c r="I56" s="250">
        <v>75071.009999999995</v>
      </c>
      <c r="J56" s="276">
        <v>0.85899999999999999</v>
      </c>
      <c r="K56" s="251">
        <v>-5766.38</v>
      </c>
      <c r="L56" s="452"/>
      <c r="M56" s="329"/>
    </row>
    <row r="57" spans="2:13" ht="16.5" customHeight="1" x14ac:dyDescent="0.35">
      <c r="B57" s="321" t="s">
        <v>119</v>
      </c>
      <c r="C57" s="252">
        <v>18085.29</v>
      </c>
      <c r="D57" s="252">
        <v>813.22</v>
      </c>
      <c r="E57" s="252">
        <v>4224.78</v>
      </c>
      <c r="F57" s="252">
        <v>528.55999999999995</v>
      </c>
      <c r="G57" s="253">
        <v>23651.84</v>
      </c>
      <c r="H57" s="277">
        <v>0.28200000000000003</v>
      </c>
      <c r="I57" s="253">
        <v>22395.54</v>
      </c>
      <c r="J57" s="277">
        <v>0.25600000000000001</v>
      </c>
      <c r="K57" s="254">
        <v>1256.31</v>
      </c>
      <c r="L57" s="452"/>
      <c r="M57" s="329"/>
    </row>
    <row r="58" spans="2:13" ht="16.5" customHeight="1" x14ac:dyDescent="0.35">
      <c r="B58" s="320" t="s">
        <v>120</v>
      </c>
      <c r="C58" s="249">
        <v>14899.61</v>
      </c>
      <c r="D58" s="249">
        <v>70.53</v>
      </c>
      <c r="E58" s="249">
        <v>1557.53</v>
      </c>
      <c r="F58" s="249">
        <v>105.61</v>
      </c>
      <c r="G58" s="250">
        <v>16633.28</v>
      </c>
      <c r="H58" s="276">
        <v>0.19900000000000001</v>
      </c>
      <c r="I58" s="250">
        <v>2422.77</v>
      </c>
      <c r="J58" s="276">
        <v>2.7999999999999997E-2</v>
      </c>
      <c r="K58" s="251">
        <v>14210.52</v>
      </c>
      <c r="L58" s="452"/>
      <c r="M58" s="329"/>
    </row>
    <row r="59" spans="2:13" ht="16.5" customHeight="1" x14ac:dyDescent="0.35">
      <c r="B59" s="320" t="s">
        <v>121</v>
      </c>
      <c r="C59" s="249">
        <v>60022.35</v>
      </c>
      <c r="D59" s="249">
        <v>18246.88</v>
      </c>
      <c r="E59" s="249">
        <v>52638.54</v>
      </c>
      <c r="F59" s="249">
        <v>8705.81</v>
      </c>
      <c r="G59" s="250">
        <v>139613.59</v>
      </c>
      <c r="H59" s="276">
        <v>1.667</v>
      </c>
      <c r="I59" s="250">
        <v>251290.12</v>
      </c>
      <c r="J59" s="276">
        <v>2.875</v>
      </c>
      <c r="K59" s="251">
        <v>-111676.53</v>
      </c>
      <c r="L59" s="452"/>
      <c r="M59" s="329"/>
    </row>
    <row r="60" spans="2:13" ht="16.5" customHeight="1" x14ac:dyDescent="0.35">
      <c r="B60" s="320" t="s">
        <v>122</v>
      </c>
      <c r="C60" s="249">
        <v>70184.73</v>
      </c>
      <c r="D60" s="249">
        <v>15104.7</v>
      </c>
      <c r="E60" s="249">
        <v>32954.730000000003</v>
      </c>
      <c r="F60" s="249">
        <v>13671.48</v>
      </c>
      <c r="G60" s="250">
        <v>131915.64000000001</v>
      </c>
      <c r="H60" s="276">
        <v>1.575</v>
      </c>
      <c r="I60" s="250">
        <v>213411.05</v>
      </c>
      <c r="J60" s="276">
        <v>2.4410000000000003</v>
      </c>
      <c r="K60" s="251">
        <v>-81495.41</v>
      </c>
      <c r="L60" s="452"/>
      <c r="M60" s="329"/>
    </row>
    <row r="61" spans="2:13" ht="16.5" customHeight="1" x14ac:dyDescent="0.35">
      <c r="B61" s="320" t="s">
        <v>123</v>
      </c>
      <c r="C61" s="249">
        <v>55313.06</v>
      </c>
      <c r="D61" s="249">
        <v>7450.83</v>
      </c>
      <c r="E61" s="249">
        <v>16276.22</v>
      </c>
      <c r="F61" s="249">
        <v>4856.8</v>
      </c>
      <c r="G61" s="250">
        <v>83896.92</v>
      </c>
      <c r="H61" s="276">
        <v>1.002</v>
      </c>
      <c r="I61" s="250">
        <v>42474.09</v>
      </c>
      <c r="J61" s="276">
        <v>0.48599999999999999</v>
      </c>
      <c r="K61" s="251">
        <v>41422.82</v>
      </c>
      <c r="L61" s="452"/>
      <c r="M61" s="329"/>
    </row>
    <row r="62" spans="2:13" ht="16.5" customHeight="1" x14ac:dyDescent="0.35">
      <c r="B62" s="320" t="s">
        <v>124</v>
      </c>
      <c r="C62" s="249">
        <v>163085.07</v>
      </c>
      <c r="D62" s="249">
        <v>14365.91</v>
      </c>
      <c r="E62" s="249">
        <v>51376.639999999999</v>
      </c>
      <c r="F62" s="249">
        <v>14808.02</v>
      </c>
      <c r="G62" s="250">
        <v>243635.65</v>
      </c>
      <c r="H62" s="276">
        <v>2.9080000000000004</v>
      </c>
      <c r="I62" s="250">
        <v>149631.06</v>
      </c>
      <c r="J62" s="276">
        <v>1.712</v>
      </c>
      <c r="K62" s="251">
        <v>94004.58</v>
      </c>
      <c r="L62" s="452"/>
      <c r="M62" s="329"/>
    </row>
    <row r="63" spans="2:13" ht="16.5" customHeight="1" x14ac:dyDescent="0.35">
      <c r="B63" s="321" t="s">
        <v>125</v>
      </c>
      <c r="C63" s="252">
        <v>42743.97</v>
      </c>
      <c r="D63" s="252">
        <v>83.22</v>
      </c>
      <c r="E63" s="252">
        <v>914.27</v>
      </c>
      <c r="F63" s="252">
        <v>511.29</v>
      </c>
      <c r="G63" s="253">
        <v>44252.76</v>
      </c>
      <c r="H63" s="277">
        <v>0.52800000000000002</v>
      </c>
      <c r="I63" s="253">
        <v>14788.67</v>
      </c>
      <c r="J63" s="277">
        <v>0.16900000000000001</v>
      </c>
      <c r="K63" s="254">
        <v>29464.09</v>
      </c>
      <c r="L63" s="452"/>
      <c r="M63" s="329"/>
    </row>
    <row r="64" spans="2:13" ht="16.5" customHeight="1" thickBot="1" x14ac:dyDescent="0.4">
      <c r="B64" s="322" t="s">
        <v>27</v>
      </c>
      <c r="C64" s="256">
        <v>4328366.46</v>
      </c>
      <c r="D64" s="256">
        <v>950858.86</v>
      </c>
      <c r="E64" s="256">
        <v>2451426.9300000002</v>
      </c>
      <c r="F64" s="256">
        <v>646115.48</v>
      </c>
      <c r="G64" s="306">
        <v>8376767.7300000004</v>
      </c>
      <c r="H64" s="307">
        <v>1</v>
      </c>
      <c r="I64" s="306">
        <v>8741379.2899999991</v>
      </c>
      <c r="J64" s="307">
        <v>1</v>
      </c>
      <c r="K64" s="255">
        <v>-364611.56</v>
      </c>
      <c r="L64" s="452"/>
      <c r="M64" s="329"/>
    </row>
    <row r="65" spans="1:11" ht="16.5" customHeight="1" x14ac:dyDescent="0.35">
      <c r="B65" s="323"/>
      <c r="C65" s="25"/>
      <c r="D65" s="25"/>
      <c r="E65" s="25"/>
      <c r="F65" s="25"/>
      <c r="G65" s="25"/>
      <c r="H65" s="26"/>
      <c r="I65" s="25"/>
      <c r="J65" s="26"/>
      <c r="K65" s="25"/>
    </row>
    <row r="66" spans="1:11" ht="28" customHeight="1" x14ac:dyDescent="0.35">
      <c r="A66" s="212">
        <v>1</v>
      </c>
      <c r="B66" s="495" t="s">
        <v>366</v>
      </c>
      <c r="C66" s="495"/>
      <c r="D66" s="495"/>
      <c r="E66" s="495"/>
      <c r="F66" s="495"/>
      <c r="G66" s="495"/>
      <c r="H66" s="495"/>
      <c r="I66" s="495"/>
      <c r="J66" s="495"/>
      <c r="K66" s="495"/>
    </row>
    <row r="67" spans="1:11" ht="15.5" x14ac:dyDescent="0.35">
      <c r="A67" s="212">
        <v>2</v>
      </c>
      <c r="B67" s="495" t="s">
        <v>367</v>
      </c>
      <c r="C67" s="495"/>
      <c r="D67" s="495"/>
      <c r="E67" s="495"/>
      <c r="F67" s="495"/>
      <c r="G67" s="495"/>
      <c r="H67" s="495"/>
      <c r="I67" s="495"/>
      <c r="J67" s="495"/>
      <c r="K67" s="495"/>
    </row>
    <row r="68" spans="1:11" ht="16.5" customHeight="1" x14ac:dyDescent="0.35">
      <c r="A68" s="324"/>
      <c r="B68" s="502" t="s">
        <v>185</v>
      </c>
      <c r="C68" s="502"/>
      <c r="D68" s="502"/>
      <c r="E68" s="502"/>
      <c r="F68" s="502"/>
      <c r="G68" s="502"/>
      <c r="H68" s="502"/>
      <c r="I68" s="502"/>
      <c r="J68" s="502"/>
      <c r="K68" s="502"/>
    </row>
    <row r="69" spans="1:11" ht="16.5" customHeight="1" x14ac:dyDescent="0.35">
      <c r="B69" s="502" t="s">
        <v>369</v>
      </c>
      <c r="C69" s="502"/>
      <c r="D69" s="502"/>
      <c r="E69" s="502"/>
      <c r="F69" s="502"/>
      <c r="G69" s="502"/>
      <c r="H69" s="502"/>
      <c r="I69" s="502"/>
      <c r="J69" s="502"/>
      <c r="K69" s="502"/>
    </row>
  </sheetData>
  <sheetProtection selectLockedCells="1" selectUnlockedCells="1"/>
  <mergeCells count="16">
    <mergeCell ref="B69:K69"/>
    <mergeCell ref="B66:K66"/>
    <mergeCell ref="B67:K67"/>
    <mergeCell ref="B68:K68"/>
    <mergeCell ref="B1:K1"/>
    <mergeCell ref="B2:K2"/>
    <mergeCell ref="B3:K3"/>
    <mergeCell ref="C5:H5"/>
    <mergeCell ref="I5:J6"/>
    <mergeCell ref="K5:K7"/>
    <mergeCell ref="B6:B7"/>
    <mergeCell ref="C6:C7"/>
    <mergeCell ref="D6:D7"/>
    <mergeCell ref="E6:E7"/>
    <mergeCell ref="F6:F7"/>
    <mergeCell ref="G6:H6"/>
  </mergeCells>
  <printOptions horizontalCentered="1"/>
  <pageMargins left="0.5" right="0.5" top="0.65" bottom="0.5" header="0.51180555555555596" footer="0.51180555555555596"/>
  <pageSetup scale="60" orientation="portrait" useFirstPageNumber="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DA9A4-1DF3-43F7-BCBC-233DF447E464}">
  <sheetPr>
    <pageSetUpPr fitToPage="1"/>
  </sheetPr>
  <dimension ref="A1:M74"/>
  <sheetViews>
    <sheetView zoomScale="90" zoomScaleNormal="90" zoomScaleSheetLayoutView="100" workbookViewId="0">
      <selection activeCell="B31" sqref="B31:G31"/>
    </sheetView>
  </sheetViews>
  <sheetFormatPr defaultColWidth="9.54296875" defaultRowHeight="16.5" customHeight="1" x14ac:dyDescent="0.35"/>
  <cols>
    <col min="1" max="1" width="9.54296875" style="325"/>
    <col min="2" max="2" width="15.54296875" style="326" customWidth="1"/>
    <col min="3" max="7" width="15.54296875" style="325" customWidth="1"/>
    <col min="8" max="16384" width="9.54296875" style="325"/>
  </cols>
  <sheetData>
    <row r="1" spans="1:13" ht="15.75" customHeight="1" x14ac:dyDescent="0.35">
      <c r="A1" s="257"/>
      <c r="B1" s="517" t="s">
        <v>134</v>
      </c>
      <c r="C1" s="517"/>
      <c r="D1" s="517"/>
      <c r="E1" s="517"/>
      <c r="F1" s="517"/>
      <c r="G1" s="517"/>
      <c r="H1" s="257"/>
      <c r="I1" s="258"/>
      <c r="J1" s="258"/>
      <c r="K1" s="258"/>
      <c r="L1" s="258"/>
      <c r="M1" s="258"/>
    </row>
    <row r="2" spans="1:13" ht="16.5" customHeight="1" x14ac:dyDescent="0.35">
      <c r="A2" s="257"/>
      <c r="B2" s="517" t="s">
        <v>348</v>
      </c>
      <c r="C2" s="517"/>
      <c r="D2" s="517"/>
      <c r="E2" s="517"/>
      <c r="F2" s="517"/>
      <c r="G2" s="517"/>
      <c r="H2" s="257"/>
      <c r="I2" s="258"/>
      <c r="J2" s="258"/>
      <c r="K2" s="258"/>
      <c r="L2" s="258"/>
      <c r="M2" s="258"/>
    </row>
    <row r="3" spans="1:13" ht="16.5" customHeight="1" x14ac:dyDescent="0.35">
      <c r="A3" s="257"/>
      <c r="B3" s="517" t="s">
        <v>1</v>
      </c>
      <c r="C3" s="517"/>
      <c r="D3" s="517"/>
      <c r="E3" s="517"/>
      <c r="F3" s="517"/>
      <c r="G3" s="517"/>
      <c r="H3" s="257"/>
      <c r="I3" s="258"/>
      <c r="J3" s="258"/>
      <c r="K3" s="258"/>
      <c r="L3" s="258"/>
      <c r="M3" s="258"/>
    </row>
    <row r="4" spans="1:13" ht="16.5" customHeight="1" thickBot="1" x14ac:dyDescent="0.4">
      <c r="A4" s="257"/>
      <c r="B4" s="257"/>
      <c r="C4" s="257"/>
      <c r="D4" s="257"/>
      <c r="E4" s="257"/>
      <c r="F4" s="257"/>
      <c r="G4" s="257"/>
      <c r="H4" s="257"/>
      <c r="I4" s="258"/>
      <c r="J4" s="258"/>
      <c r="K4" s="258"/>
      <c r="L4" s="258"/>
      <c r="M4" s="258"/>
    </row>
    <row r="5" spans="1:13" ht="26.5" thickTop="1" x14ac:dyDescent="0.35">
      <c r="A5" s="257"/>
      <c r="B5" s="259" t="s">
        <v>54</v>
      </c>
      <c r="C5" s="260" t="s">
        <v>135</v>
      </c>
      <c r="D5" s="260" t="s">
        <v>129</v>
      </c>
      <c r="E5" s="260" t="s">
        <v>131</v>
      </c>
      <c r="F5" s="261" t="s">
        <v>136</v>
      </c>
      <c r="G5" s="262" t="s">
        <v>137</v>
      </c>
      <c r="H5" s="257"/>
      <c r="I5" s="258"/>
      <c r="J5" s="258"/>
      <c r="K5" s="258"/>
      <c r="L5" s="258"/>
      <c r="M5" s="258"/>
    </row>
    <row r="6" spans="1:13" ht="16.5" customHeight="1" x14ac:dyDescent="0.35">
      <c r="A6" s="257"/>
      <c r="B6" s="263">
        <v>2001</v>
      </c>
      <c r="C6" s="304">
        <v>2602</v>
      </c>
      <c r="D6" s="304">
        <v>584</v>
      </c>
      <c r="E6" s="304">
        <v>8</v>
      </c>
      <c r="F6" s="304">
        <v>1464</v>
      </c>
      <c r="G6" s="305">
        <v>4659</v>
      </c>
      <c r="H6" s="257"/>
      <c r="I6" s="258"/>
      <c r="J6" s="258"/>
      <c r="K6" s="258"/>
      <c r="L6" s="258"/>
      <c r="M6" s="258"/>
    </row>
    <row r="7" spans="1:13" ht="16.5" customHeight="1" x14ac:dyDescent="0.35">
      <c r="A7" s="257"/>
      <c r="B7" s="263">
        <v>2002</v>
      </c>
      <c r="C7" s="300">
        <v>2978</v>
      </c>
      <c r="D7" s="300">
        <v>673</v>
      </c>
      <c r="E7" s="300">
        <v>16</v>
      </c>
      <c r="F7" s="300">
        <v>1683</v>
      </c>
      <c r="G7" s="301">
        <v>5350</v>
      </c>
      <c r="H7" s="257"/>
      <c r="I7" s="258"/>
      <c r="J7" s="258"/>
      <c r="K7" s="258"/>
      <c r="L7" s="258"/>
      <c r="M7" s="258"/>
    </row>
    <row r="8" spans="1:13" ht="16.5" customHeight="1" x14ac:dyDescent="0.35">
      <c r="A8" s="257"/>
      <c r="B8" s="263">
        <v>2003</v>
      </c>
      <c r="C8" s="300">
        <v>3273</v>
      </c>
      <c r="D8" s="300">
        <v>713</v>
      </c>
      <c r="E8" s="300">
        <v>3</v>
      </c>
      <c r="F8" s="300">
        <v>1644</v>
      </c>
      <c r="G8" s="301">
        <v>5633</v>
      </c>
      <c r="H8" s="257"/>
      <c r="I8" s="258"/>
      <c r="J8" s="258"/>
      <c r="K8" s="258"/>
      <c r="L8" s="258"/>
      <c r="M8" s="258"/>
    </row>
    <row r="9" spans="1:13" ht="16.5" customHeight="1" x14ac:dyDescent="0.35">
      <c r="A9" s="257"/>
      <c r="B9" s="263">
        <v>2004</v>
      </c>
      <c r="C9" s="300">
        <v>3488</v>
      </c>
      <c r="D9" s="300">
        <v>759</v>
      </c>
      <c r="E9" s="300">
        <v>1</v>
      </c>
      <c r="F9" s="300">
        <v>1076</v>
      </c>
      <c r="G9" s="301">
        <v>5324</v>
      </c>
      <c r="H9" s="257"/>
      <c r="I9" s="258"/>
      <c r="J9" s="258"/>
      <c r="K9" s="258"/>
      <c r="L9" s="258"/>
      <c r="M9" s="258"/>
    </row>
    <row r="10" spans="1:13" ht="16.5" customHeight="1" x14ac:dyDescent="0.35">
      <c r="A10" s="257"/>
      <c r="B10" s="263">
        <v>2005</v>
      </c>
      <c r="C10" s="300">
        <v>3824</v>
      </c>
      <c r="D10" s="300">
        <v>809</v>
      </c>
      <c r="E10" s="300">
        <v>26</v>
      </c>
      <c r="F10" s="300">
        <v>1862</v>
      </c>
      <c r="G10" s="301">
        <v>6520</v>
      </c>
      <c r="H10" s="257"/>
      <c r="I10" s="258"/>
      <c r="J10" s="258"/>
      <c r="K10" s="258"/>
      <c r="L10" s="258"/>
      <c r="M10" s="258"/>
    </row>
    <row r="11" spans="1:13" ht="16.5" customHeight="1" x14ac:dyDescent="0.35">
      <c r="A11" s="257"/>
      <c r="B11" s="263">
        <v>2006</v>
      </c>
      <c r="C11" s="300">
        <v>4096</v>
      </c>
      <c r="D11" s="300">
        <v>820</v>
      </c>
      <c r="E11" s="300">
        <v>41</v>
      </c>
      <c r="F11" s="300">
        <v>1669</v>
      </c>
      <c r="G11" s="301">
        <v>6626</v>
      </c>
      <c r="H11" s="257"/>
      <c r="I11" s="258"/>
      <c r="J11" s="258"/>
      <c r="K11" s="258"/>
      <c r="L11" s="258"/>
      <c r="M11" s="258"/>
    </row>
    <row r="12" spans="1:13" ht="16.5" customHeight="1" x14ac:dyDescent="0.35">
      <c r="A12" s="257"/>
      <c r="B12" s="263">
        <v>2007</v>
      </c>
      <c r="C12" s="300">
        <v>4287</v>
      </c>
      <c r="D12" s="300">
        <v>823</v>
      </c>
      <c r="E12" s="300">
        <v>37</v>
      </c>
      <c r="F12" s="300">
        <v>1808</v>
      </c>
      <c r="G12" s="301">
        <v>6955</v>
      </c>
      <c r="H12" s="257"/>
      <c r="I12" s="258"/>
      <c r="J12" s="258"/>
      <c r="K12" s="258"/>
      <c r="L12" s="258"/>
      <c r="M12" s="258"/>
    </row>
    <row r="13" spans="1:13" ht="16.5" customHeight="1" x14ac:dyDescent="0.35">
      <c r="A13" s="257"/>
      <c r="B13" s="263">
        <v>2008</v>
      </c>
      <c r="C13" s="300">
        <v>4478</v>
      </c>
      <c r="D13" s="300">
        <v>819</v>
      </c>
      <c r="E13" s="300">
        <v>49</v>
      </c>
      <c r="F13" s="300">
        <v>1760</v>
      </c>
      <c r="G13" s="301">
        <v>7106</v>
      </c>
      <c r="H13" s="257"/>
      <c r="I13" s="258"/>
      <c r="J13" s="258"/>
      <c r="K13" s="258"/>
      <c r="L13" s="258"/>
      <c r="M13" s="258"/>
    </row>
    <row r="14" spans="1:13" ht="16.5" customHeight="1" x14ac:dyDescent="0.35">
      <c r="A14" s="257"/>
      <c r="B14" s="263">
        <v>2009</v>
      </c>
      <c r="C14" s="300">
        <v>4292</v>
      </c>
      <c r="D14" s="300">
        <v>1025</v>
      </c>
      <c r="E14" s="300">
        <v>72</v>
      </c>
      <c r="F14" s="300">
        <v>1878</v>
      </c>
      <c r="G14" s="301">
        <v>7268</v>
      </c>
      <c r="H14" s="257"/>
      <c r="I14" s="258"/>
      <c r="J14" s="258"/>
      <c r="K14" s="258"/>
      <c r="L14" s="258"/>
      <c r="M14" s="258"/>
    </row>
    <row r="15" spans="1:13" ht="16.5" customHeight="1" x14ac:dyDescent="0.35">
      <c r="A15" s="257"/>
      <c r="B15" s="263">
        <v>2010</v>
      </c>
      <c r="C15" s="300">
        <v>4268</v>
      </c>
      <c r="D15" s="300">
        <v>1316</v>
      </c>
      <c r="E15" s="300">
        <v>110</v>
      </c>
      <c r="F15" s="300">
        <v>2282</v>
      </c>
      <c r="G15" s="301">
        <v>7976</v>
      </c>
      <c r="H15" s="257"/>
      <c r="I15" s="258"/>
      <c r="J15" s="258"/>
      <c r="K15" s="258"/>
      <c r="L15" s="258"/>
      <c r="M15" s="258"/>
    </row>
    <row r="16" spans="1:13" ht="16.5" customHeight="1" x14ac:dyDescent="0.35">
      <c r="A16" s="257"/>
      <c r="B16" s="263">
        <v>2011</v>
      </c>
      <c r="C16" s="300">
        <v>4031</v>
      </c>
      <c r="D16" s="300">
        <v>1751</v>
      </c>
      <c r="E16" s="300">
        <v>141</v>
      </c>
      <c r="F16" s="300">
        <v>2233</v>
      </c>
      <c r="G16" s="301">
        <v>8156</v>
      </c>
      <c r="H16" s="257"/>
      <c r="I16" s="258"/>
      <c r="J16" s="258"/>
      <c r="K16" s="258"/>
      <c r="L16" s="258"/>
      <c r="M16" s="258"/>
    </row>
    <row r="17" spans="1:13" ht="16.5" customHeight="1" x14ac:dyDescent="0.35">
      <c r="A17" s="257"/>
      <c r="B17" s="263">
        <v>2012</v>
      </c>
      <c r="C17" s="300">
        <v>4147</v>
      </c>
      <c r="D17" s="300">
        <v>2189</v>
      </c>
      <c r="E17" s="300">
        <v>155</v>
      </c>
      <c r="F17" s="300">
        <v>2218</v>
      </c>
      <c r="G17" s="301">
        <v>8710</v>
      </c>
      <c r="H17" s="257"/>
      <c r="I17" s="258"/>
      <c r="J17" s="258"/>
      <c r="K17" s="258"/>
      <c r="L17" s="258"/>
      <c r="M17" s="258"/>
    </row>
    <row r="18" spans="1:13" ht="16.5" customHeight="1" x14ac:dyDescent="0.35">
      <c r="A18" s="257"/>
      <c r="B18" s="263">
        <v>2013</v>
      </c>
      <c r="C18" s="300">
        <v>4165</v>
      </c>
      <c r="D18" s="300">
        <v>1798</v>
      </c>
      <c r="E18" s="300">
        <v>159</v>
      </c>
      <c r="F18" s="300">
        <v>2204</v>
      </c>
      <c r="G18" s="301">
        <v>8326</v>
      </c>
      <c r="H18" s="257"/>
      <c r="I18" s="258"/>
      <c r="J18" s="258"/>
      <c r="K18" s="258"/>
      <c r="L18" s="258"/>
      <c r="M18" s="258"/>
    </row>
    <row r="19" spans="1:13" ht="16.5" customHeight="1" x14ac:dyDescent="0.35">
      <c r="A19" s="257"/>
      <c r="B19" s="263">
        <v>2014</v>
      </c>
      <c r="C19" s="300">
        <v>3733</v>
      </c>
      <c r="D19" s="300">
        <v>1660</v>
      </c>
      <c r="E19" s="300">
        <v>193</v>
      </c>
      <c r="F19" s="300">
        <v>2269</v>
      </c>
      <c r="G19" s="301">
        <v>7855</v>
      </c>
      <c r="H19" s="257"/>
      <c r="I19" s="258"/>
      <c r="J19" s="258"/>
      <c r="K19" s="258"/>
      <c r="L19" s="258"/>
      <c r="M19" s="258"/>
    </row>
    <row r="20" spans="1:13" ht="16.5" customHeight="1" x14ac:dyDescent="0.35">
      <c r="A20" s="257"/>
      <c r="B20" s="263">
        <v>2015</v>
      </c>
      <c r="C20" s="300">
        <v>4499</v>
      </c>
      <c r="D20" s="300">
        <v>1514</v>
      </c>
      <c r="E20" s="300">
        <v>279</v>
      </c>
      <c r="F20" s="300">
        <v>2080</v>
      </c>
      <c r="G20" s="301">
        <v>8372</v>
      </c>
      <c r="H20" s="257"/>
      <c r="I20" s="258"/>
      <c r="J20" s="258"/>
      <c r="K20" s="258"/>
      <c r="L20" s="258"/>
      <c r="M20" s="258"/>
    </row>
    <row r="21" spans="1:13" ht="16.5" customHeight="1" x14ac:dyDescent="0.35">
      <c r="A21" s="257"/>
      <c r="B21" s="263">
        <v>2016</v>
      </c>
      <c r="C21" s="300">
        <v>4491</v>
      </c>
      <c r="D21" s="300">
        <v>1537</v>
      </c>
      <c r="E21" s="300">
        <v>298</v>
      </c>
      <c r="F21" s="300">
        <v>2387</v>
      </c>
      <c r="G21" s="301">
        <v>8712</v>
      </c>
      <c r="H21" s="257"/>
      <c r="I21" s="258"/>
      <c r="J21" s="258"/>
      <c r="K21" s="258"/>
      <c r="L21" s="258"/>
      <c r="M21" s="258"/>
    </row>
    <row r="22" spans="1:13" ht="16.5" customHeight="1" x14ac:dyDescent="0.35">
      <c r="A22" s="257"/>
      <c r="B22" s="263">
        <v>2017</v>
      </c>
      <c r="C22" s="300">
        <v>4683</v>
      </c>
      <c r="D22" s="300">
        <v>1287</v>
      </c>
      <c r="E22" s="300">
        <v>262</v>
      </c>
      <c r="F22" s="300">
        <v>2650</v>
      </c>
      <c r="G22" s="301">
        <v>8882</v>
      </c>
      <c r="H22" s="257"/>
      <c r="I22" s="258"/>
      <c r="J22" s="258"/>
      <c r="K22" s="258"/>
      <c r="L22" s="258"/>
      <c r="M22" s="258"/>
    </row>
    <row r="23" spans="1:13" ht="16.5" customHeight="1" x14ac:dyDescent="0.35">
      <c r="A23" s="257"/>
      <c r="B23" s="263">
        <v>2018</v>
      </c>
      <c r="C23" s="300">
        <v>4836</v>
      </c>
      <c r="D23" s="300">
        <v>1162</v>
      </c>
      <c r="E23" s="300">
        <v>299</v>
      </c>
      <c r="F23" s="300">
        <v>2185</v>
      </c>
      <c r="G23" s="301">
        <v>8482</v>
      </c>
      <c r="H23" s="257"/>
      <c r="I23" s="258"/>
      <c r="J23" s="258"/>
      <c r="K23" s="258"/>
      <c r="L23" s="258"/>
      <c r="M23" s="258"/>
    </row>
    <row r="24" spans="1:13" ht="16.5" customHeight="1" x14ac:dyDescent="0.35">
      <c r="A24" s="257"/>
      <c r="B24" s="263">
        <v>2019</v>
      </c>
      <c r="C24" s="300">
        <v>5147</v>
      </c>
      <c r="D24" s="300">
        <v>982</v>
      </c>
      <c r="E24" s="300">
        <v>252</v>
      </c>
      <c r="F24" s="300">
        <v>1969</v>
      </c>
      <c r="G24" s="301">
        <v>8349</v>
      </c>
      <c r="H24" s="257"/>
      <c r="I24" s="258"/>
      <c r="J24" s="258"/>
      <c r="K24" s="258"/>
      <c r="L24" s="258"/>
      <c r="M24" s="258"/>
    </row>
    <row r="25" spans="1:13" ht="16.5" customHeight="1" x14ac:dyDescent="0.35">
      <c r="A25" s="257"/>
      <c r="B25" s="263">
        <v>2020</v>
      </c>
      <c r="C25" s="300">
        <v>5062.5590000000002</v>
      </c>
      <c r="D25" s="300">
        <v>853.66</v>
      </c>
      <c r="E25" s="300">
        <v>297.92899999999997</v>
      </c>
      <c r="F25" s="300">
        <v>2059.7719999999999</v>
      </c>
      <c r="G25" s="301">
        <v>8273.92</v>
      </c>
      <c r="H25" s="257"/>
      <c r="I25" s="258"/>
      <c r="J25" s="258"/>
      <c r="K25" s="258"/>
      <c r="L25" s="258"/>
      <c r="M25" s="258"/>
    </row>
    <row r="26" spans="1:13" ht="16.5" customHeight="1" x14ac:dyDescent="0.35">
      <c r="A26" s="257"/>
      <c r="B26" s="263">
        <v>2021</v>
      </c>
      <c r="C26" s="300">
        <v>5128</v>
      </c>
      <c r="D26" s="300">
        <v>723.76900000000001</v>
      </c>
      <c r="E26" s="300">
        <v>556.6</v>
      </c>
      <c r="F26" s="300">
        <v>2146.0929999999998</v>
      </c>
      <c r="G26" s="301">
        <v>8554.4619999999995</v>
      </c>
      <c r="H26" s="257"/>
      <c r="I26" s="258"/>
      <c r="J26" s="258"/>
      <c r="K26" s="258"/>
      <c r="L26" s="258"/>
      <c r="M26" s="258"/>
    </row>
    <row r="27" spans="1:13" ht="16.5" customHeight="1" x14ac:dyDescent="0.35">
      <c r="A27" s="257"/>
      <c r="B27" s="263">
        <v>2022</v>
      </c>
      <c r="C27" s="300">
        <v>4131</v>
      </c>
      <c r="D27" s="300">
        <v>610</v>
      </c>
      <c r="E27" s="300">
        <v>493</v>
      </c>
      <c r="F27" s="300">
        <v>2070</v>
      </c>
      <c r="G27" s="301">
        <v>7304</v>
      </c>
      <c r="H27" s="257"/>
      <c r="I27" s="258"/>
      <c r="J27" s="258"/>
      <c r="K27" s="258"/>
      <c r="L27" s="258"/>
      <c r="M27" s="258"/>
    </row>
    <row r="28" spans="1:13" ht="16.5" customHeight="1" thickBot="1" x14ac:dyDescent="0.4">
      <c r="A28" s="257"/>
      <c r="B28" s="264">
        <v>2023</v>
      </c>
      <c r="C28" s="302">
        <v>4328</v>
      </c>
      <c r="D28" s="302">
        <v>951</v>
      </c>
      <c r="E28" s="302">
        <v>646</v>
      </c>
      <c r="F28" s="302">
        <v>2451</v>
      </c>
      <c r="G28" s="303">
        <v>8377</v>
      </c>
      <c r="H28" s="257" t="s">
        <v>23</v>
      </c>
      <c r="I28" s="258"/>
      <c r="J28" s="258"/>
      <c r="K28" s="258"/>
      <c r="L28" s="258"/>
      <c r="M28" s="258"/>
    </row>
    <row r="29" spans="1:13" ht="61.5" customHeight="1" thickTop="1" x14ac:dyDescent="0.35">
      <c r="A29" s="257"/>
      <c r="B29" s="265"/>
      <c r="C29" s="266"/>
      <c r="D29" s="266"/>
      <c r="E29" s="266"/>
      <c r="F29" s="266"/>
      <c r="G29" s="266"/>
      <c r="H29" s="257"/>
      <c r="I29" s="258"/>
      <c r="J29" s="258"/>
      <c r="K29" s="258"/>
      <c r="L29" s="258"/>
      <c r="M29" s="258"/>
    </row>
    <row r="30" spans="1:13" ht="63.75" customHeight="1" x14ac:dyDescent="0.35">
      <c r="A30" s="257"/>
      <c r="B30" s="518" t="s">
        <v>370</v>
      </c>
      <c r="C30" s="518"/>
      <c r="D30" s="518"/>
      <c r="E30" s="518"/>
      <c r="F30" s="518"/>
      <c r="G30" s="518"/>
      <c r="H30" s="267"/>
      <c r="I30" s="268"/>
      <c r="J30" s="268"/>
      <c r="K30" s="268"/>
      <c r="L30" s="268"/>
      <c r="M30" s="258"/>
    </row>
    <row r="31" spans="1:13" ht="16.5" customHeight="1" x14ac:dyDescent="0.35">
      <c r="A31" s="257"/>
      <c r="B31" s="518" t="s">
        <v>371</v>
      </c>
      <c r="C31" s="518"/>
      <c r="D31" s="518"/>
      <c r="E31" s="518"/>
      <c r="F31" s="518"/>
      <c r="G31" s="518"/>
      <c r="H31" s="257"/>
      <c r="I31" s="258"/>
      <c r="J31" s="258"/>
      <c r="K31" s="258"/>
      <c r="L31" s="258"/>
      <c r="M31" s="258"/>
    </row>
    <row r="32" spans="1:13" ht="16.5" customHeight="1" x14ac:dyDescent="0.35">
      <c r="A32" s="257"/>
      <c r="B32" s="269"/>
      <c r="C32" s="257"/>
      <c r="D32" s="257"/>
      <c r="E32" s="257"/>
      <c r="F32" s="257"/>
      <c r="G32" s="257"/>
      <c r="H32" s="257"/>
      <c r="I32" s="258"/>
      <c r="J32" s="258"/>
      <c r="K32" s="258"/>
      <c r="L32" s="258"/>
      <c r="M32" s="258"/>
    </row>
    <row r="56" spans="2:3" ht="13" x14ac:dyDescent="0.35"/>
    <row r="57" spans="2:3" ht="13" x14ac:dyDescent="0.35"/>
    <row r="58" spans="2:3" ht="16.5" customHeight="1" x14ac:dyDescent="0.35">
      <c r="B58" s="325"/>
      <c r="C58" s="326"/>
    </row>
    <row r="59" spans="2:3" ht="16.5" customHeight="1" x14ac:dyDescent="0.35">
      <c r="B59" s="325"/>
      <c r="C59" s="327"/>
    </row>
    <row r="60" spans="2:3" ht="16.5" customHeight="1" x14ac:dyDescent="0.35">
      <c r="B60" s="325"/>
      <c r="C60" s="327"/>
    </row>
    <row r="61" spans="2:3" ht="16.5" customHeight="1" x14ac:dyDescent="0.35">
      <c r="B61" s="325"/>
      <c r="C61" s="327"/>
    </row>
    <row r="72" spans="2:2" ht="13" x14ac:dyDescent="0.35"/>
    <row r="73" spans="2:2" ht="13" x14ac:dyDescent="0.35"/>
    <row r="74" spans="2:2" ht="16.5" customHeight="1" x14ac:dyDescent="0.35">
      <c r="B74" s="328" t="s">
        <v>184</v>
      </c>
    </row>
  </sheetData>
  <sheetProtection selectLockedCells="1" selectUnlockedCells="1"/>
  <mergeCells count="5">
    <mergeCell ref="B1:G1"/>
    <mergeCell ref="B2:G2"/>
    <mergeCell ref="B3:G3"/>
    <mergeCell ref="B30:G30"/>
    <mergeCell ref="B31:G31"/>
  </mergeCells>
  <printOptions horizontalCentered="1"/>
  <pageMargins left="0.5" right="0.5" top="0.65" bottom="0.5" header="0.51180555555555596" footer="0.51180555555555596"/>
  <pageSetup orientation="portrait" useFirstPageNumber="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D94037-B39F-4BCF-BC96-EAE9952541B0}">
  <sheetPr published="0">
    <tabColor theme="2"/>
    <pageSetUpPr fitToPage="1"/>
  </sheetPr>
  <dimension ref="A1:K65"/>
  <sheetViews>
    <sheetView topLeftCell="A48" zoomScale="85" zoomScaleNormal="85" workbookViewId="0">
      <selection activeCell="B56" sqref="B56:G56"/>
    </sheetView>
  </sheetViews>
  <sheetFormatPr defaultColWidth="11.54296875" defaultRowHeight="13" x14ac:dyDescent="0.35"/>
  <cols>
    <col min="1" max="1" width="3.54296875" style="191" customWidth="1"/>
    <col min="2" max="2" width="48.08984375" style="191" bestFit="1" customWidth="1"/>
    <col min="3" max="3" width="16.08984375" style="191" customWidth="1"/>
    <col min="4" max="4" width="17.08984375" style="191" customWidth="1"/>
    <col min="5" max="5" width="16.54296875" style="191" customWidth="1"/>
    <col min="6" max="6" width="16" style="191" customWidth="1"/>
    <col min="7" max="7" width="13.54296875" style="191" customWidth="1"/>
    <col min="8" max="16384" width="11.54296875" style="191"/>
  </cols>
  <sheetData>
    <row r="1" spans="2:8" ht="15" customHeight="1" x14ac:dyDescent="0.35">
      <c r="B1" s="521" t="s">
        <v>138</v>
      </c>
      <c r="C1" s="521"/>
      <c r="D1" s="521"/>
      <c r="E1" s="521"/>
      <c r="F1" s="521"/>
      <c r="G1" s="521"/>
    </row>
    <row r="2" spans="2:8" ht="11.9" customHeight="1" x14ac:dyDescent="0.35">
      <c r="B2" s="521" t="s">
        <v>341</v>
      </c>
      <c r="C2" s="521"/>
      <c r="D2" s="521"/>
      <c r="E2" s="521"/>
      <c r="F2" s="521"/>
      <c r="G2" s="521"/>
    </row>
    <row r="3" spans="2:8" ht="18.75" customHeight="1" x14ac:dyDescent="0.35">
      <c r="B3" s="521" t="s">
        <v>1</v>
      </c>
      <c r="C3" s="521"/>
      <c r="D3" s="521"/>
      <c r="E3" s="521"/>
      <c r="F3" s="521"/>
      <c r="G3" s="521"/>
    </row>
    <row r="4" spans="2:8" ht="5.15" customHeight="1" thickBot="1" x14ac:dyDescent="0.4">
      <c r="B4" s="281"/>
      <c r="C4" s="281"/>
      <c r="D4" s="281"/>
      <c r="E4" s="281"/>
      <c r="F4" s="281"/>
      <c r="G4" s="281"/>
    </row>
    <row r="5" spans="2:8" ht="39" customHeight="1" thickTop="1" thickBot="1" x14ac:dyDescent="0.4">
      <c r="B5" s="192"/>
      <c r="C5" s="193" t="s">
        <v>57</v>
      </c>
      <c r="D5" s="193" t="s">
        <v>58</v>
      </c>
      <c r="E5" s="193" t="s">
        <v>59</v>
      </c>
      <c r="F5" s="193" t="s">
        <v>60</v>
      </c>
      <c r="G5" s="194" t="s">
        <v>139</v>
      </c>
    </row>
    <row r="6" spans="2:8" ht="18.75" customHeight="1" x14ac:dyDescent="0.35">
      <c r="B6" s="195" t="s">
        <v>163</v>
      </c>
      <c r="C6" s="196"/>
      <c r="D6" s="196"/>
      <c r="E6" s="196"/>
      <c r="F6" s="196"/>
      <c r="G6" s="197"/>
    </row>
    <row r="7" spans="2:8" ht="18.75" customHeight="1" x14ac:dyDescent="0.35">
      <c r="B7" s="198" t="s">
        <v>140</v>
      </c>
      <c r="C7" s="22">
        <v>61.35</v>
      </c>
      <c r="D7" s="22">
        <v>57.05</v>
      </c>
      <c r="E7" s="22">
        <v>56.05</v>
      </c>
      <c r="F7" s="22">
        <v>54.07</v>
      </c>
      <c r="G7" s="199">
        <f>SUM(C7:F7)</f>
        <v>228.51999999999998</v>
      </c>
    </row>
    <row r="8" spans="2:8" ht="18.75" customHeight="1" x14ac:dyDescent="0.35">
      <c r="B8" s="198" t="s">
        <v>141</v>
      </c>
      <c r="C8" s="22">
        <v>224.37</v>
      </c>
      <c r="D8" s="22">
        <v>219.92</v>
      </c>
      <c r="E8" s="22">
        <v>258.39</v>
      </c>
      <c r="F8" s="22">
        <v>282.41000000000003</v>
      </c>
      <c r="G8" s="199">
        <f t="shared" ref="G8:G41" si="0">SUM(C8:F8)</f>
        <v>985.08999999999992</v>
      </c>
    </row>
    <row r="9" spans="2:8" ht="18.75" customHeight="1" x14ac:dyDescent="0.35">
      <c r="B9" s="198" t="s">
        <v>343</v>
      </c>
      <c r="C9" s="22">
        <v>2.81</v>
      </c>
      <c r="D9" s="22">
        <v>2.81</v>
      </c>
      <c r="E9" s="22">
        <v>2.81</v>
      </c>
      <c r="F9" s="22">
        <v>2.81</v>
      </c>
      <c r="G9" s="199">
        <f t="shared" si="0"/>
        <v>11.24</v>
      </c>
    </row>
    <row r="10" spans="2:8" ht="18.75" customHeight="1" x14ac:dyDescent="0.35">
      <c r="B10" s="198" t="s">
        <v>342</v>
      </c>
      <c r="C10" s="22">
        <v>91.59</v>
      </c>
      <c r="D10" s="22">
        <v>88.35</v>
      </c>
      <c r="E10" s="22">
        <v>88.35</v>
      </c>
      <c r="F10" s="22">
        <v>88.35</v>
      </c>
      <c r="G10" s="199">
        <f t="shared" si="0"/>
        <v>356.64</v>
      </c>
    </row>
    <row r="11" spans="2:8" ht="18.75" customHeight="1" x14ac:dyDescent="0.35">
      <c r="B11" s="198" t="s">
        <v>142</v>
      </c>
      <c r="C11" s="22">
        <v>88.56</v>
      </c>
      <c r="D11" s="22">
        <v>88.56</v>
      </c>
      <c r="E11" s="22">
        <v>88.55</v>
      </c>
      <c r="F11" s="22">
        <v>88.55</v>
      </c>
      <c r="G11" s="199">
        <f t="shared" si="0"/>
        <v>354.22</v>
      </c>
      <c r="H11" s="200"/>
    </row>
    <row r="12" spans="2:8" ht="18.75" customHeight="1" x14ac:dyDescent="0.35">
      <c r="B12" s="198" t="s">
        <v>228</v>
      </c>
      <c r="C12" s="22">
        <v>38.700000000000003</v>
      </c>
      <c r="D12" s="22">
        <v>38.700000000000003</v>
      </c>
      <c r="E12" s="22">
        <v>38.700000000000003</v>
      </c>
      <c r="F12" s="22">
        <v>36.6</v>
      </c>
      <c r="G12" s="199">
        <f t="shared" si="0"/>
        <v>152.70000000000002</v>
      </c>
      <c r="H12" s="200"/>
    </row>
    <row r="13" spans="2:8" ht="18.75" customHeight="1" x14ac:dyDescent="0.35">
      <c r="B13" s="198" t="s">
        <v>143</v>
      </c>
      <c r="C13" s="22">
        <v>4.92</v>
      </c>
      <c r="D13" s="22">
        <v>4.92</v>
      </c>
      <c r="E13" s="22">
        <v>4.92</v>
      </c>
      <c r="F13" s="22">
        <v>4.92</v>
      </c>
      <c r="G13" s="199">
        <f t="shared" si="0"/>
        <v>19.68</v>
      </c>
    </row>
    <row r="14" spans="2:8" ht="18.75" customHeight="1" x14ac:dyDescent="0.35">
      <c r="B14" s="198" t="s">
        <v>346</v>
      </c>
      <c r="C14" s="22">
        <v>364.83</v>
      </c>
      <c r="D14" s="22">
        <v>412.33</v>
      </c>
      <c r="E14" s="22">
        <v>412.28</v>
      </c>
      <c r="F14" s="22">
        <v>366.74</v>
      </c>
      <c r="G14" s="199">
        <f t="shared" si="0"/>
        <v>1556.18</v>
      </c>
      <c r="H14" s="201"/>
    </row>
    <row r="15" spans="2:8" ht="18.75" customHeight="1" x14ac:dyDescent="0.35">
      <c r="B15" s="198" t="s">
        <v>144</v>
      </c>
      <c r="C15" s="22">
        <v>32.08</v>
      </c>
      <c r="D15" s="22">
        <v>32.08</v>
      </c>
      <c r="E15" s="22">
        <v>32.08</v>
      </c>
      <c r="F15" s="22">
        <v>32.08</v>
      </c>
      <c r="G15" s="199">
        <f t="shared" si="0"/>
        <v>128.32</v>
      </c>
    </row>
    <row r="16" spans="2:8" ht="18.75" customHeight="1" x14ac:dyDescent="0.35">
      <c r="B16" s="198" t="s">
        <v>233</v>
      </c>
      <c r="C16" s="22">
        <v>16.07</v>
      </c>
      <c r="D16" s="22">
        <v>12.77</v>
      </c>
      <c r="E16" s="22">
        <v>10.83</v>
      </c>
      <c r="F16" s="22">
        <v>10.83</v>
      </c>
      <c r="G16" s="199">
        <f>SUM(C16:F16)</f>
        <v>50.5</v>
      </c>
    </row>
    <row r="17" spans="2:7" ht="18.75" customHeight="1" x14ac:dyDescent="0.35">
      <c r="B17" s="198" t="s">
        <v>234</v>
      </c>
      <c r="C17" s="22">
        <v>152.01</v>
      </c>
      <c r="D17" s="22">
        <v>152.01</v>
      </c>
      <c r="E17" s="22">
        <v>151.91</v>
      </c>
      <c r="F17" s="22">
        <v>150.83000000000001</v>
      </c>
      <c r="G17" s="199">
        <f>SUM(C17:F17)</f>
        <v>606.76</v>
      </c>
    </row>
    <row r="18" spans="2:7" ht="18.75" customHeight="1" x14ac:dyDescent="0.35">
      <c r="B18" s="198" t="s">
        <v>145</v>
      </c>
      <c r="C18" s="22">
        <v>-6.6</v>
      </c>
      <c r="D18" s="22">
        <v>-30.37</v>
      </c>
      <c r="E18" s="22">
        <v>4.6900000000000004</v>
      </c>
      <c r="F18" s="22">
        <v>-70.22</v>
      </c>
      <c r="G18" s="199">
        <f t="shared" si="0"/>
        <v>-102.5</v>
      </c>
    </row>
    <row r="19" spans="2:7" ht="18.75" customHeight="1" x14ac:dyDescent="0.35">
      <c r="B19" s="198" t="s">
        <v>146</v>
      </c>
      <c r="C19" s="22">
        <v>19.52</v>
      </c>
      <c r="D19" s="22">
        <v>21.78</v>
      </c>
      <c r="E19" s="22">
        <v>21.66</v>
      </c>
      <c r="F19" s="22">
        <v>21.97</v>
      </c>
      <c r="G19" s="199">
        <f t="shared" si="0"/>
        <v>84.929999999999993</v>
      </c>
    </row>
    <row r="20" spans="2:7" ht="18.75" customHeight="1" x14ac:dyDescent="0.35">
      <c r="B20" s="202" t="s">
        <v>147</v>
      </c>
      <c r="C20" s="203">
        <f>SUM(C6:C19)</f>
        <v>1090.21</v>
      </c>
      <c r="D20" s="203">
        <f>SUM(D6:D19)</f>
        <v>1100.9100000000001</v>
      </c>
      <c r="E20" s="203">
        <f>SUM(E6:E19)</f>
        <v>1171.2200000000003</v>
      </c>
      <c r="F20" s="203">
        <f>SUM(F6:F19)</f>
        <v>1069.94</v>
      </c>
      <c r="G20" s="204">
        <f t="shared" si="0"/>
        <v>4432.2800000000007</v>
      </c>
    </row>
    <row r="21" spans="2:7" ht="18.75" customHeight="1" x14ac:dyDescent="0.35">
      <c r="B21" s="205" t="s">
        <v>148</v>
      </c>
      <c r="C21" s="22"/>
      <c r="D21" s="22"/>
      <c r="E21" s="22"/>
      <c r="F21" s="22"/>
      <c r="G21" s="199"/>
    </row>
    <row r="22" spans="2:7" ht="18.75" customHeight="1" x14ac:dyDescent="0.35">
      <c r="B22" s="198" t="s">
        <v>149</v>
      </c>
      <c r="C22" s="22">
        <v>265.89</v>
      </c>
      <c r="D22" s="22">
        <v>297.43</v>
      </c>
      <c r="E22" s="22">
        <v>251.45</v>
      </c>
      <c r="F22" s="22">
        <v>256.33999999999997</v>
      </c>
      <c r="G22" s="199">
        <f t="shared" si="0"/>
        <v>1071.1099999999999</v>
      </c>
    </row>
    <row r="23" spans="2:7" ht="18.75" customHeight="1" x14ac:dyDescent="0.35">
      <c r="B23" s="198" t="s">
        <v>150</v>
      </c>
      <c r="C23" s="22">
        <v>0.06</v>
      </c>
      <c r="D23" s="22">
        <v>0.06</v>
      </c>
      <c r="E23" s="22">
        <v>0.05</v>
      </c>
      <c r="F23" s="22">
        <v>0.05</v>
      </c>
      <c r="G23" s="199">
        <f t="shared" si="0"/>
        <v>0.21999999999999997</v>
      </c>
    </row>
    <row r="24" spans="2:7" ht="18.75" customHeight="1" x14ac:dyDescent="0.35">
      <c r="B24" s="198" t="s">
        <v>151</v>
      </c>
      <c r="C24" s="22">
        <v>-63.66</v>
      </c>
      <c r="D24" s="22">
        <v>-148.83000000000001</v>
      </c>
      <c r="E24" s="22">
        <v>-71.510000000000005</v>
      </c>
      <c r="F24" s="22">
        <v>-80.819999999999993</v>
      </c>
      <c r="G24" s="199">
        <f t="shared" si="0"/>
        <v>-364.82</v>
      </c>
    </row>
    <row r="25" spans="2:7" ht="18.75" customHeight="1" x14ac:dyDescent="0.35">
      <c r="B25" s="198" t="s">
        <v>146</v>
      </c>
      <c r="C25" s="22">
        <v>23.18</v>
      </c>
      <c r="D25" s="22">
        <v>20.55</v>
      </c>
      <c r="E25" s="22">
        <v>23.55</v>
      </c>
      <c r="F25" s="22">
        <v>22.8</v>
      </c>
      <c r="G25" s="199">
        <f t="shared" si="0"/>
        <v>90.08</v>
      </c>
    </row>
    <row r="26" spans="2:7" ht="18.75" customHeight="1" x14ac:dyDescent="0.35">
      <c r="B26" s="202" t="s">
        <v>147</v>
      </c>
      <c r="C26" s="203">
        <f>SUM(C22:C25)</f>
        <v>225.47</v>
      </c>
      <c r="D26" s="203">
        <f>SUM(D22:D25)</f>
        <v>169.21</v>
      </c>
      <c r="E26" s="203">
        <f>SUM(E22:E25)</f>
        <v>203.54000000000002</v>
      </c>
      <c r="F26" s="203">
        <f>SUM(F22:F25)</f>
        <v>198.37</v>
      </c>
      <c r="G26" s="204">
        <f t="shared" si="0"/>
        <v>796.59</v>
      </c>
    </row>
    <row r="27" spans="2:7" ht="18.75" customHeight="1" x14ac:dyDescent="0.35">
      <c r="B27" s="205" t="s">
        <v>152</v>
      </c>
      <c r="C27" s="22"/>
      <c r="D27" s="22"/>
      <c r="E27" s="22"/>
      <c r="F27" s="22"/>
      <c r="G27" s="199"/>
    </row>
    <row r="28" spans="2:7" ht="18.75" customHeight="1" x14ac:dyDescent="0.35">
      <c r="B28" s="198" t="s">
        <v>153</v>
      </c>
      <c r="C28" s="22">
        <v>162.91999999999999</v>
      </c>
      <c r="D28" s="22">
        <v>161.72999999999999</v>
      </c>
      <c r="E28" s="22">
        <v>88.05</v>
      </c>
      <c r="F28" s="22">
        <v>138.36000000000001</v>
      </c>
      <c r="G28" s="199">
        <f t="shared" si="0"/>
        <v>551.05999999999995</v>
      </c>
    </row>
    <row r="29" spans="2:7" ht="18.75" customHeight="1" x14ac:dyDescent="0.35">
      <c r="B29" s="198" t="s">
        <v>151</v>
      </c>
      <c r="C29" s="22">
        <v>-1.99</v>
      </c>
      <c r="D29" s="22">
        <v>-0.56000000000000005</v>
      </c>
      <c r="E29" s="22">
        <v>-3.4</v>
      </c>
      <c r="F29" s="22">
        <v>2.81</v>
      </c>
      <c r="G29" s="199">
        <f t="shared" si="0"/>
        <v>-3.1399999999999992</v>
      </c>
    </row>
    <row r="30" spans="2:7" ht="18.75" customHeight="1" x14ac:dyDescent="0.35">
      <c r="B30" s="198" t="s">
        <v>146</v>
      </c>
      <c r="C30" s="22">
        <v>7.67</v>
      </c>
      <c r="D30" s="22">
        <v>8.86</v>
      </c>
      <c r="E30" s="22">
        <v>8.92</v>
      </c>
      <c r="F30" s="22">
        <v>8.8800000000000008</v>
      </c>
      <c r="G30" s="199">
        <f t="shared" si="0"/>
        <v>34.330000000000005</v>
      </c>
    </row>
    <row r="31" spans="2:7" ht="18.75" customHeight="1" x14ac:dyDescent="0.35">
      <c r="B31" s="202" t="s">
        <v>147</v>
      </c>
      <c r="C31" s="203">
        <f>SUM(C28:C30)</f>
        <v>168.59999999999997</v>
      </c>
      <c r="D31" s="203">
        <f>SUM(D28:D30)</f>
        <v>170.02999999999997</v>
      </c>
      <c r="E31" s="203">
        <f>SUM(E28:E30)</f>
        <v>93.57</v>
      </c>
      <c r="F31" s="203">
        <f>SUM(F28:F30)</f>
        <v>150.05000000000001</v>
      </c>
      <c r="G31" s="204">
        <f t="shared" si="0"/>
        <v>582.25</v>
      </c>
    </row>
    <row r="32" spans="2:7" ht="18.75" customHeight="1" x14ac:dyDescent="0.35">
      <c r="B32" s="205" t="s">
        <v>227</v>
      </c>
      <c r="C32" s="22"/>
      <c r="D32" s="22"/>
      <c r="E32" s="22"/>
      <c r="F32" s="22"/>
      <c r="G32" s="199"/>
    </row>
    <row r="33" spans="2:11" ht="18.75" customHeight="1" x14ac:dyDescent="0.35">
      <c r="B33" s="198" t="s">
        <v>344</v>
      </c>
      <c r="C33" s="22">
        <v>0</v>
      </c>
      <c r="D33" s="22">
        <v>0</v>
      </c>
      <c r="E33" s="22">
        <v>0</v>
      </c>
      <c r="F33" s="22">
        <v>0</v>
      </c>
      <c r="G33" s="199">
        <f>SUM(C33:F33)</f>
        <v>0</v>
      </c>
    </row>
    <row r="34" spans="2:11" ht="18.75" customHeight="1" x14ac:dyDescent="0.35">
      <c r="B34" s="198" t="s">
        <v>151</v>
      </c>
      <c r="C34" s="22">
        <v>-0.51</v>
      </c>
      <c r="D34" s="22">
        <v>0</v>
      </c>
      <c r="E34" s="22">
        <v>0</v>
      </c>
      <c r="F34" s="22">
        <v>0</v>
      </c>
      <c r="G34" s="199">
        <f t="shared" ref="G34:G35" si="1">SUM(C34:F34)</f>
        <v>-0.51</v>
      </c>
    </row>
    <row r="35" spans="2:11" ht="18.75" customHeight="1" x14ac:dyDescent="0.35">
      <c r="B35" s="198" t="s">
        <v>146</v>
      </c>
      <c r="C35" s="22">
        <v>0</v>
      </c>
      <c r="D35" s="22">
        <v>0</v>
      </c>
      <c r="E35" s="22">
        <v>0</v>
      </c>
      <c r="F35" s="22">
        <v>0</v>
      </c>
      <c r="G35" s="199">
        <f t="shared" si="1"/>
        <v>0</v>
      </c>
    </row>
    <row r="36" spans="2:11" ht="18.75" customHeight="1" x14ac:dyDescent="0.35">
      <c r="B36" s="202" t="s">
        <v>147</v>
      </c>
      <c r="C36" s="203">
        <f>SUM(C33:C35)</f>
        <v>-0.51</v>
      </c>
      <c r="D36" s="203">
        <f>SUM(D33:D35)</f>
        <v>0</v>
      </c>
      <c r="E36" s="203">
        <f>SUM(E33:E35)</f>
        <v>0</v>
      </c>
      <c r="F36" s="203">
        <f>SUM(F33:F35)</f>
        <v>0</v>
      </c>
      <c r="G36" s="342">
        <f>SUM(C36:F36)</f>
        <v>-0.51</v>
      </c>
    </row>
    <row r="37" spans="2:11" ht="18.75" customHeight="1" x14ac:dyDescent="0.35">
      <c r="B37" s="205" t="s">
        <v>130</v>
      </c>
      <c r="C37" s="22"/>
      <c r="D37" s="22"/>
      <c r="E37" s="22"/>
      <c r="F37" s="22"/>
      <c r="G37" s="199"/>
    </row>
    <row r="38" spans="2:11" ht="18.75" customHeight="1" x14ac:dyDescent="0.35">
      <c r="B38" s="198" t="s">
        <v>154</v>
      </c>
      <c r="C38" s="22">
        <v>631.45000000000005</v>
      </c>
      <c r="D38" s="22">
        <v>631.45000000000005</v>
      </c>
      <c r="E38" s="22">
        <v>628.54999999999995</v>
      </c>
      <c r="F38" s="22">
        <v>631.83000000000004</v>
      </c>
      <c r="G38" s="199">
        <f t="shared" si="0"/>
        <v>2523.2800000000002</v>
      </c>
    </row>
    <row r="39" spans="2:11" ht="18.75" customHeight="1" x14ac:dyDescent="0.35">
      <c r="B39" s="198" t="s">
        <v>151</v>
      </c>
      <c r="C39" s="22">
        <v>-17.66</v>
      </c>
      <c r="D39" s="22">
        <v>-3.24</v>
      </c>
      <c r="E39" s="22">
        <v>-11.19</v>
      </c>
      <c r="F39" s="22">
        <v>11.22</v>
      </c>
      <c r="G39" s="199">
        <f t="shared" si="0"/>
        <v>-20.869999999999997</v>
      </c>
    </row>
    <row r="40" spans="2:11" ht="18.75" customHeight="1" x14ac:dyDescent="0.35">
      <c r="B40" s="198" t="s">
        <v>146</v>
      </c>
      <c r="C40" s="22">
        <v>21.17</v>
      </c>
      <c r="D40" s="22">
        <v>24.15</v>
      </c>
      <c r="E40" s="22">
        <v>21.72</v>
      </c>
      <c r="F40" s="22">
        <v>23.23</v>
      </c>
      <c r="G40" s="199">
        <f t="shared" si="0"/>
        <v>90.27</v>
      </c>
    </row>
    <row r="41" spans="2:11" ht="18.75" customHeight="1" x14ac:dyDescent="0.35">
      <c r="B41" s="206" t="s">
        <v>147</v>
      </c>
      <c r="C41" s="207">
        <f>SUM(C38:C40)</f>
        <v>634.96</v>
      </c>
      <c r="D41" s="207">
        <f>SUM(D38:D40)</f>
        <v>652.36</v>
      </c>
      <c r="E41" s="207">
        <f>SUM(E38:E40)</f>
        <v>639.07999999999993</v>
      </c>
      <c r="F41" s="207">
        <f>SUM(F38:F40)</f>
        <v>666.28000000000009</v>
      </c>
      <c r="G41" s="204">
        <f t="shared" si="0"/>
        <v>2592.6800000000003</v>
      </c>
    </row>
    <row r="42" spans="2:11" ht="18.75" customHeight="1" x14ac:dyDescent="0.35">
      <c r="B42" s="202" t="s">
        <v>155</v>
      </c>
      <c r="C42" s="203">
        <f>C20+C26+C31+C36+C41</f>
        <v>2118.73</v>
      </c>
      <c r="D42" s="203">
        <f t="shared" ref="D42:E42" si="2">D20+D26+D31+D36+D41</f>
        <v>2092.5100000000002</v>
      </c>
      <c r="E42" s="203">
        <f t="shared" si="2"/>
        <v>2107.41</v>
      </c>
      <c r="F42" s="203">
        <f>F20+F26+F31+F36+F41</f>
        <v>2084.64</v>
      </c>
      <c r="G42" s="204">
        <f t="shared" ref="G42" si="3">G20+G26+G31+G36+G41</f>
        <v>8403.2900000000009</v>
      </c>
    </row>
    <row r="43" spans="2:11" ht="12" customHeight="1" x14ac:dyDescent="0.35">
      <c r="B43" s="205"/>
      <c r="C43" s="22"/>
      <c r="D43" s="22"/>
      <c r="E43" s="22"/>
      <c r="F43" s="22"/>
      <c r="G43" s="199"/>
    </row>
    <row r="44" spans="2:11" ht="18.75" customHeight="1" x14ac:dyDescent="0.35">
      <c r="B44" s="198" t="s">
        <v>156</v>
      </c>
      <c r="C44" s="22"/>
      <c r="D44" s="22"/>
      <c r="E44" s="22"/>
      <c r="F44" s="22"/>
      <c r="G44" s="199"/>
    </row>
    <row r="45" spans="2:11" ht="18.75" customHeight="1" x14ac:dyDescent="0.35">
      <c r="B45" s="198" t="s">
        <v>157</v>
      </c>
      <c r="C45" s="22">
        <v>8313.39</v>
      </c>
      <c r="D45" s="22">
        <v>8555.64</v>
      </c>
      <c r="E45" s="22">
        <v>8302.17</v>
      </c>
      <c r="F45" s="208">
        <v>7972.75</v>
      </c>
      <c r="G45" s="199"/>
    </row>
    <row r="46" spans="2:11" ht="18.75" customHeight="1" x14ac:dyDescent="0.35">
      <c r="B46" s="198" t="s">
        <v>158</v>
      </c>
      <c r="C46" s="22"/>
      <c r="D46" s="22"/>
      <c r="E46" s="22"/>
      <c r="F46" s="22"/>
      <c r="G46" s="199"/>
    </row>
    <row r="47" spans="2:11" ht="18.75" customHeight="1" x14ac:dyDescent="0.35">
      <c r="B47" s="198" t="s">
        <v>159</v>
      </c>
      <c r="C47" s="22">
        <f t="shared" ref="C47:E47" si="4">-1*(C42)</f>
        <v>-2118.73</v>
      </c>
      <c r="D47" s="22">
        <f t="shared" si="4"/>
        <v>-2092.5100000000002</v>
      </c>
      <c r="E47" s="22">
        <f t="shared" si="4"/>
        <v>-2107.41</v>
      </c>
      <c r="F47" s="22">
        <f>-1*(F42)</f>
        <v>-2084.64</v>
      </c>
      <c r="G47" s="199"/>
      <c r="H47" s="201"/>
    </row>
    <row r="48" spans="2:11" ht="18.75" customHeight="1" x14ac:dyDescent="0.35">
      <c r="B48" s="198" t="s">
        <v>160</v>
      </c>
      <c r="C48" s="22">
        <f>C45+C47</f>
        <v>6194.66</v>
      </c>
      <c r="D48" s="22">
        <f>D45+D47</f>
        <v>6463.1299999999992</v>
      </c>
      <c r="E48" s="22">
        <f>E45+E47</f>
        <v>6194.76</v>
      </c>
      <c r="F48" s="22">
        <f>F45+F47</f>
        <v>5888.1100000000006</v>
      </c>
      <c r="G48" s="199"/>
      <c r="H48" s="201"/>
      <c r="I48" s="201"/>
      <c r="J48" s="201"/>
      <c r="K48" s="201"/>
    </row>
    <row r="49" spans="1:11" ht="18.75" customHeight="1" x14ac:dyDescent="0.35">
      <c r="B49" s="209" t="s">
        <v>161</v>
      </c>
      <c r="C49" s="23">
        <v>0.01</v>
      </c>
      <c r="D49" s="23">
        <v>0.01</v>
      </c>
      <c r="E49" s="23">
        <v>0.01</v>
      </c>
      <c r="F49" s="23">
        <v>0.01</v>
      </c>
      <c r="G49" s="199"/>
      <c r="I49" s="201"/>
    </row>
    <row r="50" spans="1:11" ht="18.75" customHeight="1" x14ac:dyDescent="0.35">
      <c r="B50" s="294" t="s">
        <v>235</v>
      </c>
      <c r="C50" s="22">
        <f>C48*0.99</f>
        <v>6132.7133999999996</v>
      </c>
      <c r="D50" s="22">
        <f>D48*0.99</f>
        <v>6398.4986999999992</v>
      </c>
      <c r="E50" s="22">
        <f>E48*0.99</f>
        <v>6132.8123999999998</v>
      </c>
      <c r="F50" s="22">
        <f>F48*0.99</f>
        <v>5829.228900000001</v>
      </c>
      <c r="G50" s="199"/>
      <c r="H50" s="201"/>
      <c r="I50" s="201"/>
      <c r="J50" s="201"/>
      <c r="K50" s="201"/>
    </row>
    <row r="51" spans="1:11" ht="18.75" customHeight="1" thickBot="1" x14ac:dyDescent="0.4">
      <c r="B51" s="295" t="s">
        <v>162</v>
      </c>
      <c r="C51" s="296">
        <f>ROUNDUP(C42/C50,3)</f>
        <v>0.34599999999999997</v>
      </c>
      <c r="D51" s="296">
        <f t="shared" ref="D51:F51" si="5">ROUNDUP(D42/D50,3)</f>
        <v>0.32800000000000001</v>
      </c>
      <c r="E51" s="296">
        <f t="shared" si="5"/>
        <v>0.34400000000000003</v>
      </c>
      <c r="F51" s="296">
        <f t="shared" si="5"/>
        <v>0.35799999999999998</v>
      </c>
      <c r="G51" s="297"/>
      <c r="H51" s="298"/>
      <c r="I51" s="298"/>
      <c r="J51" s="298"/>
      <c r="K51" s="298"/>
    </row>
    <row r="52" spans="1:11" ht="18.75" customHeight="1" x14ac:dyDescent="0.35">
      <c r="B52" s="210"/>
      <c r="C52" s="211"/>
      <c r="D52" s="211"/>
      <c r="E52" s="211"/>
      <c r="F52" s="211"/>
      <c r="G52" s="211"/>
    </row>
    <row r="53" spans="1:11" ht="44" customHeight="1" x14ac:dyDescent="0.35">
      <c r="A53" s="212">
        <v>1</v>
      </c>
      <c r="B53" s="519" t="s">
        <v>385</v>
      </c>
      <c r="C53" s="519"/>
      <c r="D53" s="519"/>
      <c r="E53" s="519"/>
      <c r="F53" s="519"/>
      <c r="G53" s="519"/>
    </row>
    <row r="54" spans="1:11" ht="29" customHeight="1" x14ac:dyDescent="0.35">
      <c r="A54" s="212">
        <v>2</v>
      </c>
      <c r="B54" s="519" t="s">
        <v>372</v>
      </c>
      <c r="C54" s="519"/>
      <c r="D54" s="519"/>
      <c r="E54" s="519"/>
      <c r="F54" s="519"/>
      <c r="G54" s="519"/>
    </row>
    <row r="55" spans="1:11" ht="17" customHeight="1" x14ac:dyDescent="0.35">
      <c r="A55" s="212">
        <v>3</v>
      </c>
      <c r="B55" s="519" t="s">
        <v>345</v>
      </c>
      <c r="C55" s="519"/>
      <c r="D55" s="519"/>
      <c r="E55" s="519"/>
      <c r="F55" s="519"/>
      <c r="G55" s="519"/>
    </row>
    <row r="56" spans="1:11" ht="41" customHeight="1" x14ac:dyDescent="0.35">
      <c r="A56" s="234">
        <v>4</v>
      </c>
      <c r="B56" s="520" t="s">
        <v>373</v>
      </c>
      <c r="C56" s="520"/>
      <c r="D56" s="520"/>
      <c r="E56" s="520"/>
      <c r="F56" s="520"/>
      <c r="G56" s="520"/>
    </row>
    <row r="57" spans="1:11" ht="57" customHeight="1" x14ac:dyDescent="0.35">
      <c r="B57" s="282"/>
      <c r="C57" s="282"/>
      <c r="D57" s="282"/>
      <c r="E57" s="282"/>
      <c r="F57" s="282"/>
      <c r="G57" s="282"/>
    </row>
    <row r="58" spans="1:11" ht="18.75" customHeight="1" x14ac:dyDescent="0.35">
      <c r="A58" s="4"/>
      <c r="B58" s="282"/>
      <c r="C58" s="282" t="s">
        <v>23</v>
      </c>
      <c r="D58" s="282"/>
      <c r="E58" s="282"/>
      <c r="F58" s="282"/>
      <c r="G58" s="282"/>
    </row>
    <row r="59" spans="1:11" ht="18.75" customHeight="1" x14ac:dyDescent="0.35">
      <c r="A59" s="4"/>
      <c r="C59" s="191" t="s">
        <v>23</v>
      </c>
    </row>
    <row r="60" spans="1:11" ht="18.75" customHeight="1" x14ac:dyDescent="0.35">
      <c r="A60" s="4"/>
      <c r="C60" s="191" t="s">
        <v>23</v>
      </c>
    </row>
    <row r="61" spans="1:11" ht="18.75" customHeight="1" x14ac:dyDescent="0.35">
      <c r="A61" s="4"/>
      <c r="C61" s="191" t="s">
        <v>23</v>
      </c>
    </row>
    <row r="62" spans="1:11" ht="18.75" customHeight="1" x14ac:dyDescent="0.35">
      <c r="A62" s="4"/>
    </row>
    <row r="63" spans="1:11" ht="18.75" customHeight="1" x14ac:dyDescent="0.35">
      <c r="A63" s="4"/>
    </row>
    <row r="64" spans="1:11" ht="18.75" customHeight="1" x14ac:dyDescent="0.35">
      <c r="A64" s="4"/>
    </row>
    <row r="65" spans="1:1" ht="18.75" customHeight="1" x14ac:dyDescent="0.35">
      <c r="A65" s="4"/>
    </row>
  </sheetData>
  <mergeCells count="7">
    <mergeCell ref="B55:G55"/>
    <mergeCell ref="B56:G56"/>
    <mergeCell ref="B1:G1"/>
    <mergeCell ref="B2:G2"/>
    <mergeCell ref="B3:G3"/>
    <mergeCell ref="B53:G53"/>
    <mergeCell ref="B54:G54"/>
  </mergeCells>
  <pageMargins left="0.7" right="0.7" top="0.75" bottom="0.75" header="0.3" footer="0.3"/>
  <pageSetup scale="7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D160E-6002-44A5-9440-4DA570F628BF}">
  <sheetPr>
    <pageSetUpPr fitToPage="1"/>
  </sheetPr>
  <dimension ref="A1:J59"/>
  <sheetViews>
    <sheetView topLeftCell="A26" zoomScale="80" zoomScaleNormal="80" workbookViewId="0">
      <selection activeCell="B5" sqref="B5:E5"/>
    </sheetView>
  </sheetViews>
  <sheetFormatPr defaultColWidth="8.54296875" defaultRowHeight="14.5" x14ac:dyDescent="0.35"/>
  <cols>
    <col min="1" max="1" width="8.54296875" style="331"/>
    <col min="2" max="2" width="35.08984375" style="331" customWidth="1"/>
    <col min="3" max="3" width="23.54296875" style="331" customWidth="1"/>
    <col min="4" max="4" width="25.1796875" style="331" customWidth="1"/>
    <col min="5" max="5" width="33.453125" style="331" customWidth="1"/>
    <col min="6" max="16384" width="8.54296875" style="331"/>
  </cols>
  <sheetData>
    <row r="1" spans="1:9" x14ac:dyDescent="0.35">
      <c r="A1" s="330"/>
    </row>
    <row r="2" spans="1:9" x14ac:dyDescent="0.35">
      <c r="A2" s="330"/>
    </row>
    <row r="3" spans="1:9" ht="15" thickBot="1" x14ac:dyDescent="0.4">
      <c r="A3" s="330"/>
    </row>
    <row r="4" spans="1:9" ht="15" x14ac:dyDescent="0.35">
      <c r="B4" s="523" t="s">
        <v>236</v>
      </c>
      <c r="C4" s="524"/>
      <c r="D4" s="524"/>
      <c r="E4" s="525"/>
    </row>
    <row r="5" spans="1:9" ht="19.5" customHeight="1" x14ac:dyDescent="0.35">
      <c r="B5" s="526" t="s">
        <v>386</v>
      </c>
      <c r="C5" s="527"/>
      <c r="D5" s="527"/>
      <c r="E5" s="528"/>
    </row>
    <row r="6" spans="1:9" ht="24.65" customHeight="1" x14ac:dyDescent="0.35">
      <c r="B6" s="529" t="s">
        <v>237</v>
      </c>
      <c r="C6" s="532" t="s">
        <v>238</v>
      </c>
      <c r="D6" s="535" t="s">
        <v>239</v>
      </c>
      <c r="E6" s="536"/>
    </row>
    <row r="7" spans="1:9" x14ac:dyDescent="0.35">
      <c r="B7" s="530"/>
      <c r="C7" s="533"/>
      <c r="D7" s="533" t="s">
        <v>240</v>
      </c>
      <c r="E7" s="537" t="s">
        <v>241</v>
      </c>
    </row>
    <row r="8" spans="1:9" x14ac:dyDescent="0.35">
      <c r="B8" s="531"/>
      <c r="C8" s="534"/>
      <c r="D8" s="534"/>
      <c r="E8" s="538"/>
    </row>
    <row r="9" spans="1:9" x14ac:dyDescent="0.35">
      <c r="B9" s="332" t="s">
        <v>242</v>
      </c>
      <c r="C9" s="438">
        <v>1175</v>
      </c>
      <c r="D9" s="439">
        <v>917</v>
      </c>
      <c r="E9" s="446">
        <f>C9-D9</f>
        <v>258</v>
      </c>
    </row>
    <row r="10" spans="1:9" x14ac:dyDescent="0.35">
      <c r="B10" s="332" t="s">
        <v>243</v>
      </c>
      <c r="C10" s="439">
        <v>655</v>
      </c>
      <c r="D10" s="439">
        <v>562</v>
      </c>
      <c r="E10" s="446">
        <f t="shared" ref="E10:E35" si="0">C10-D10</f>
        <v>93</v>
      </c>
    </row>
    <row r="11" spans="1:9" x14ac:dyDescent="0.35">
      <c r="B11" s="332" t="s">
        <v>244</v>
      </c>
      <c r="C11" s="439">
        <v>67</v>
      </c>
      <c r="D11" s="439">
        <v>62</v>
      </c>
      <c r="E11" s="446">
        <f t="shared" si="0"/>
        <v>5</v>
      </c>
    </row>
    <row r="12" spans="1:9" x14ac:dyDescent="0.35">
      <c r="B12" s="332" t="s">
        <v>245</v>
      </c>
      <c r="C12" s="438">
        <v>2449</v>
      </c>
      <c r="D12" s="438">
        <v>2407</v>
      </c>
      <c r="E12" s="446">
        <f t="shared" si="0"/>
        <v>42</v>
      </c>
    </row>
    <row r="13" spans="1:9" x14ac:dyDescent="0.35">
      <c r="B13" s="332" t="s">
        <v>246</v>
      </c>
      <c r="C13" s="439">
        <v>206</v>
      </c>
      <c r="D13" s="439">
        <v>204</v>
      </c>
      <c r="E13" s="446">
        <f t="shared" si="0"/>
        <v>2</v>
      </c>
      <c r="I13" s="333"/>
    </row>
    <row r="14" spans="1:9" x14ac:dyDescent="0.35">
      <c r="B14" s="332" t="s">
        <v>247</v>
      </c>
      <c r="C14" s="439">
        <v>14</v>
      </c>
      <c r="D14" s="439">
        <v>13</v>
      </c>
      <c r="E14" s="446">
        <f t="shared" si="0"/>
        <v>1</v>
      </c>
    </row>
    <row r="15" spans="1:9" x14ac:dyDescent="0.35">
      <c r="B15" s="332" t="s">
        <v>248</v>
      </c>
      <c r="C15" s="439">
        <v>50</v>
      </c>
      <c r="D15" s="439">
        <v>50</v>
      </c>
      <c r="E15" s="446">
        <f t="shared" si="0"/>
        <v>0</v>
      </c>
    </row>
    <row r="16" spans="1:9" x14ac:dyDescent="0.35">
      <c r="B16" s="332" t="s">
        <v>249</v>
      </c>
      <c r="C16" s="439">
        <v>222</v>
      </c>
      <c r="D16" s="439">
        <v>217</v>
      </c>
      <c r="E16" s="446">
        <f t="shared" si="0"/>
        <v>5</v>
      </c>
    </row>
    <row r="17" spans="2:10" x14ac:dyDescent="0.35">
      <c r="B17" s="332" t="s">
        <v>250</v>
      </c>
      <c r="C17" s="439">
        <v>66</v>
      </c>
      <c r="D17" s="439">
        <v>61</v>
      </c>
      <c r="E17" s="446">
        <f t="shared" si="0"/>
        <v>5</v>
      </c>
      <c r="G17" s="333"/>
    </row>
    <row r="18" spans="2:10" x14ac:dyDescent="0.35">
      <c r="B18" s="332" t="s">
        <v>251</v>
      </c>
      <c r="C18" s="438">
        <f>SUM(C10:C17)</f>
        <v>3729</v>
      </c>
      <c r="D18" s="438">
        <f>SUM(D10:D17)</f>
        <v>3576</v>
      </c>
      <c r="E18" s="446">
        <f t="shared" si="0"/>
        <v>153</v>
      </c>
      <c r="I18" s="333"/>
    </row>
    <row r="19" spans="2:10" x14ac:dyDescent="0.35">
      <c r="B19" s="334" t="s">
        <v>340</v>
      </c>
      <c r="C19" s="440">
        <f>SUM(C9:C17)</f>
        <v>4904</v>
      </c>
      <c r="D19" s="440">
        <f>SUM(D9:D17)</f>
        <v>4493</v>
      </c>
      <c r="E19" s="447">
        <f t="shared" si="0"/>
        <v>411</v>
      </c>
      <c r="H19" s="333"/>
    </row>
    <row r="20" spans="2:10" x14ac:dyDescent="0.35">
      <c r="B20" s="335" t="s">
        <v>252</v>
      </c>
      <c r="C20" s="441">
        <v>28</v>
      </c>
      <c r="D20" s="441">
        <v>24</v>
      </c>
      <c r="E20" s="448">
        <f t="shared" si="0"/>
        <v>4</v>
      </c>
    </row>
    <row r="21" spans="2:10" x14ac:dyDescent="0.35">
      <c r="B21" s="335" t="s">
        <v>253</v>
      </c>
      <c r="C21" s="441">
        <v>194</v>
      </c>
      <c r="D21" s="441">
        <v>172</v>
      </c>
      <c r="E21" s="448">
        <f t="shared" si="0"/>
        <v>22</v>
      </c>
    </row>
    <row r="22" spans="2:10" x14ac:dyDescent="0.35">
      <c r="B22" s="332" t="s">
        <v>254</v>
      </c>
      <c r="C22" s="439">
        <v>245</v>
      </c>
      <c r="D22" s="439">
        <v>166</v>
      </c>
      <c r="E22" s="446">
        <f t="shared" si="0"/>
        <v>79</v>
      </c>
    </row>
    <row r="23" spans="2:10" x14ac:dyDescent="0.35">
      <c r="B23" s="332" t="s">
        <v>255</v>
      </c>
      <c r="C23" s="439">
        <v>59</v>
      </c>
      <c r="D23" s="439">
        <v>59</v>
      </c>
      <c r="E23" s="446">
        <f t="shared" si="0"/>
        <v>0</v>
      </c>
    </row>
    <row r="24" spans="2:10" x14ac:dyDescent="0.35">
      <c r="B24" s="332" t="s">
        <v>256</v>
      </c>
      <c r="C24" s="439">
        <v>81</v>
      </c>
      <c r="D24" s="439">
        <v>81</v>
      </c>
      <c r="E24" s="446">
        <f t="shared" si="0"/>
        <v>0</v>
      </c>
    </row>
    <row r="25" spans="2:10" x14ac:dyDescent="0.35">
      <c r="B25" s="332" t="s">
        <v>257</v>
      </c>
      <c r="C25" s="439">
        <v>178</v>
      </c>
      <c r="D25" s="439">
        <v>172</v>
      </c>
      <c r="E25" s="446">
        <f t="shared" si="0"/>
        <v>6</v>
      </c>
    </row>
    <row r="26" spans="2:10" x14ac:dyDescent="0.35">
      <c r="B26" s="332" t="s">
        <v>258</v>
      </c>
      <c r="C26" s="439">
        <v>22</v>
      </c>
      <c r="D26" s="439">
        <v>20</v>
      </c>
      <c r="E26" s="446">
        <f t="shared" si="0"/>
        <v>2</v>
      </c>
    </row>
    <row r="27" spans="2:10" x14ac:dyDescent="0.35">
      <c r="B27" s="334" t="s">
        <v>259</v>
      </c>
      <c r="C27" s="442">
        <f>SUM(C22:C26)</f>
        <v>585</v>
      </c>
      <c r="D27" s="442">
        <f>SUM(D22:D26)</f>
        <v>498</v>
      </c>
      <c r="E27" s="447">
        <f t="shared" si="0"/>
        <v>87</v>
      </c>
      <c r="I27" s="333"/>
    </row>
    <row r="28" spans="2:10" x14ac:dyDescent="0.35">
      <c r="B28" s="332" t="s">
        <v>260</v>
      </c>
      <c r="C28" s="439">
        <v>113</v>
      </c>
      <c r="D28" s="439">
        <v>95</v>
      </c>
      <c r="E28" s="446">
        <f t="shared" si="0"/>
        <v>18</v>
      </c>
    </row>
    <row r="29" spans="2:10" x14ac:dyDescent="0.35">
      <c r="B29" s="332" t="s">
        <v>261</v>
      </c>
      <c r="C29" s="439">
        <v>22</v>
      </c>
      <c r="D29" s="439">
        <v>22</v>
      </c>
      <c r="E29" s="446">
        <f t="shared" si="0"/>
        <v>0</v>
      </c>
    </row>
    <row r="30" spans="2:10" x14ac:dyDescent="0.35">
      <c r="B30" s="332" t="s">
        <v>262</v>
      </c>
      <c r="C30" s="439">
        <v>47</v>
      </c>
      <c r="D30" s="439">
        <v>47</v>
      </c>
      <c r="E30" s="446">
        <f t="shared" si="0"/>
        <v>0</v>
      </c>
    </row>
    <row r="31" spans="2:10" ht="16.5" x14ac:dyDescent="0.35">
      <c r="B31" s="332" t="s">
        <v>263</v>
      </c>
      <c r="C31" s="439">
        <v>57</v>
      </c>
      <c r="D31" s="439">
        <v>40</v>
      </c>
      <c r="E31" s="446">
        <f t="shared" si="0"/>
        <v>17</v>
      </c>
      <c r="H31" s="333"/>
      <c r="J31" s="333"/>
    </row>
    <row r="32" spans="2:10" x14ac:dyDescent="0.35">
      <c r="B32" s="332" t="s">
        <v>264</v>
      </c>
      <c r="C32" s="439">
        <v>411</v>
      </c>
      <c r="D32" s="439">
        <v>398</v>
      </c>
      <c r="E32" s="446">
        <f t="shared" si="0"/>
        <v>13</v>
      </c>
    </row>
    <row r="33" spans="2:5" x14ac:dyDescent="0.35">
      <c r="B33" s="332" t="s">
        <v>265</v>
      </c>
      <c r="C33" s="439">
        <v>74</v>
      </c>
      <c r="D33" s="439">
        <v>71</v>
      </c>
      <c r="E33" s="446">
        <f t="shared" si="0"/>
        <v>3</v>
      </c>
    </row>
    <row r="34" spans="2:5" x14ac:dyDescent="0.35">
      <c r="B34" s="334" t="s">
        <v>266</v>
      </c>
      <c r="C34" s="440">
        <f>SUM(C28:C33)</f>
        <v>724</v>
      </c>
      <c r="D34" s="440">
        <f>SUM(D28:D33)</f>
        <v>673</v>
      </c>
      <c r="E34" s="447">
        <f t="shared" si="0"/>
        <v>51</v>
      </c>
    </row>
    <row r="35" spans="2:5" ht="15" thickBot="1" x14ac:dyDescent="0.4">
      <c r="B35" s="336" t="s">
        <v>267</v>
      </c>
      <c r="C35" s="443">
        <f>SUM(C19,C20,C21,C27,C34)</f>
        <v>6435</v>
      </c>
      <c r="D35" s="443">
        <f>SUM(D19,D20,D21,D27,D34)</f>
        <v>5860</v>
      </c>
      <c r="E35" s="449">
        <f t="shared" si="0"/>
        <v>575</v>
      </c>
    </row>
    <row r="36" spans="2:5" ht="15" thickBot="1" x14ac:dyDescent="0.4">
      <c r="B36" s="337"/>
      <c r="C36" s="337"/>
      <c r="D36" s="337"/>
      <c r="E36" s="337"/>
    </row>
    <row r="37" spans="2:5" x14ac:dyDescent="0.35">
      <c r="B37" s="338" t="s">
        <v>268</v>
      </c>
      <c r="C37" s="339"/>
      <c r="D37" s="339"/>
      <c r="E37" s="340"/>
    </row>
    <row r="38" spans="2:5" x14ac:dyDescent="0.35">
      <c r="B38" s="332" t="s">
        <v>269</v>
      </c>
      <c r="C38" s="444"/>
      <c r="D38" s="444"/>
      <c r="E38" s="341"/>
    </row>
    <row r="39" spans="2:5" x14ac:dyDescent="0.35">
      <c r="B39" s="332" t="s">
        <v>270</v>
      </c>
      <c r="C39" s="438">
        <v>4255</v>
      </c>
      <c r="D39" s="438">
        <v>4233</v>
      </c>
      <c r="E39" s="446">
        <f>C39-D39</f>
        <v>22</v>
      </c>
    </row>
    <row r="40" spans="2:5" x14ac:dyDescent="0.35">
      <c r="B40" s="334" t="s">
        <v>271</v>
      </c>
      <c r="C40" s="440">
        <v>4255</v>
      </c>
      <c r="D40" s="440">
        <v>4233</v>
      </c>
      <c r="E40" s="447">
        <f>C40-D40</f>
        <v>22</v>
      </c>
    </row>
    <row r="41" spans="2:5" ht="16.5" x14ac:dyDescent="0.35">
      <c r="B41" s="332" t="s">
        <v>272</v>
      </c>
      <c r="C41" s="439"/>
      <c r="D41" s="439"/>
      <c r="E41" s="450"/>
    </row>
    <row r="42" spans="2:5" x14ac:dyDescent="0.35">
      <c r="B42" s="332" t="s">
        <v>270</v>
      </c>
      <c r="C42" s="439">
        <v>607</v>
      </c>
      <c r="D42" s="439">
        <v>569</v>
      </c>
      <c r="E42" s="450">
        <f>C42-D42</f>
        <v>38</v>
      </c>
    </row>
    <row r="43" spans="2:5" x14ac:dyDescent="0.35">
      <c r="B43" s="334" t="s">
        <v>271</v>
      </c>
      <c r="C43" s="440">
        <v>2180</v>
      </c>
      <c r="D43" s="440">
        <v>1627</v>
      </c>
      <c r="E43" s="447">
        <f>C43-D43</f>
        <v>553</v>
      </c>
    </row>
    <row r="44" spans="2:5" x14ac:dyDescent="0.35">
      <c r="B44" s="335" t="s">
        <v>273</v>
      </c>
      <c r="C44" s="445">
        <f>SUM(C39,C42)</f>
        <v>4862</v>
      </c>
      <c r="D44" s="445">
        <f>SUM(D39,D42)</f>
        <v>4802</v>
      </c>
      <c r="E44" s="448">
        <f t="shared" ref="E44:E45" si="1">SUM(E39,E42)</f>
        <v>60</v>
      </c>
    </row>
    <row r="45" spans="2:5" ht="15" thickBot="1" x14ac:dyDescent="0.4">
      <c r="B45" s="336" t="s">
        <v>274</v>
      </c>
      <c r="C45" s="443">
        <f>SUM(C40,C43)</f>
        <v>6435</v>
      </c>
      <c r="D45" s="443">
        <f>SUM(D40,D43)</f>
        <v>5860</v>
      </c>
      <c r="E45" s="451">
        <f t="shared" si="1"/>
        <v>575</v>
      </c>
    </row>
    <row r="46" spans="2:5" x14ac:dyDescent="0.35">
      <c r="B46" s="337"/>
      <c r="C46" s="337"/>
      <c r="D46" s="337"/>
      <c r="E46" s="337"/>
    </row>
    <row r="47" spans="2:5" x14ac:dyDescent="0.35">
      <c r="B47" s="539" t="s">
        <v>374</v>
      </c>
      <c r="C47" s="539"/>
      <c r="D47" s="539"/>
      <c r="E47" s="539"/>
    </row>
    <row r="48" spans="2:5" x14ac:dyDescent="0.35">
      <c r="B48" s="539"/>
      <c r="C48" s="539"/>
      <c r="D48" s="539"/>
      <c r="E48" s="539"/>
    </row>
    <row r="49" spans="2:5" ht="25.4" customHeight="1" x14ac:dyDescent="0.35">
      <c r="B49" s="539"/>
      <c r="C49" s="539"/>
      <c r="D49" s="539"/>
      <c r="E49" s="539"/>
    </row>
    <row r="50" spans="2:5" ht="18.5" customHeight="1" x14ac:dyDescent="0.35">
      <c r="B50" s="540" t="s">
        <v>375</v>
      </c>
      <c r="C50" s="540"/>
      <c r="D50" s="540"/>
      <c r="E50" s="540"/>
    </row>
    <row r="51" spans="2:5" ht="5.5" hidden="1" customHeight="1" x14ac:dyDescent="0.35">
      <c r="B51" s="540"/>
      <c r="C51" s="540"/>
      <c r="D51" s="540"/>
      <c r="E51" s="540"/>
    </row>
    <row r="52" spans="2:5" ht="5" hidden="1" customHeight="1" x14ac:dyDescent="0.35">
      <c r="B52" s="540"/>
      <c r="C52" s="540"/>
      <c r="D52" s="540"/>
      <c r="E52" s="540"/>
    </row>
    <row r="53" spans="2:5" ht="3.75" customHeight="1" x14ac:dyDescent="0.35">
      <c r="B53" s="540" t="s">
        <v>376</v>
      </c>
      <c r="C53" s="540"/>
      <c r="D53" s="540"/>
      <c r="E53" s="540"/>
    </row>
    <row r="54" spans="2:5" x14ac:dyDescent="0.35">
      <c r="B54" s="540"/>
      <c r="C54" s="540"/>
      <c r="D54" s="540"/>
      <c r="E54" s="540"/>
    </row>
    <row r="55" spans="2:5" ht="24.5" customHeight="1" x14ac:dyDescent="0.35">
      <c r="B55" s="540"/>
      <c r="C55" s="540"/>
      <c r="D55" s="540"/>
      <c r="E55" s="540"/>
    </row>
    <row r="56" spans="2:5" ht="16.5" customHeight="1" x14ac:dyDescent="0.35">
      <c r="B56" s="540" t="s">
        <v>275</v>
      </c>
      <c r="C56" s="540"/>
      <c r="D56" s="540"/>
      <c r="E56" s="540"/>
    </row>
    <row r="57" spans="2:5" ht="16" customHeight="1" x14ac:dyDescent="0.35">
      <c r="B57" s="540" t="s">
        <v>276</v>
      </c>
      <c r="C57" s="540"/>
      <c r="D57" s="540"/>
      <c r="E57" s="540"/>
    </row>
    <row r="58" spans="2:5" ht="6.5" customHeight="1" x14ac:dyDescent="0.35">
      <c r="B58" s="337"/>
      <c r="C58" s="337"/>
      <c r="D58" s="337"/>
      <c r="E58" s="337"/>
    </row>
    <row r="59" spans="2:5" x14ac:dyDescent="0.35">
      <c r="B59" s="522" t="s">
        <v>377</v>
      </c>
      <c r="C59" s="522"/>
      <c r="D59" s="522"/>
      <c r="E59" s="522"/>
    </row>
  </sheetData>
  <mergeCells count="13">
    <mergeCell ref="B59:E59"/>
    <mergeCell ref="B4:E4"/>
    <mergeCell ref="B5:E5"/>
    <mergeCell ref="B6:B8"/>
    <mergeCell ref="C6:C8"/>
    <mergeCell ref="D6:E6"/>
    <mergeCell ref="D7:D8"/>
    <mergeCell ref="E7:E8"/>
    <mergeCell ref="B47:E49"/>
    <mergeCell ref="B50:E52"/>
    <mergeCell ref="B53:E55"/>
    <mergeCell ref="B56:E56"/>
    <mergeCell ref="B57:E57"/>
  </mergeCells>
  <pageMargins left="0.7" right="0.7" top="0.75" bottom="0.75" header="0.3" footer="0.3"/>
  <pageSetup scale="72"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B2092-97E4-4CDF-85B7-94877B5E10AD}">
  <sheetPr>
    <pageSetUpPr fitToPage="1"/>
  </sheetPr>
  <dimension ref="A1:K89"/>
  <sheetViews>
    <sheetView zoomScaleNormal="100" zoomScaleSheetLayoutView="100" workbookViewId="0">
      <selection activeCell="A20" sqref="A20:H26"/>
    </sheetView>
  </sheetViews>
  <sheetFormatPr defaultColWidth="14.54296875" defaultRowHeight="14" x14ac:dyDescent="0.3"/>
  <cols>
    <col min="1" max="8" width="13.453125" style="343" customWidth="1"/>
    <col min="9" max="16384" width="14.54296875" style="343"/>
  </cols>
  <sheetData>
    <row r="1" spans="1:9" ht="17.5" x14ac:dyDescent="0.35">
      <c r="A1" s="543" t="s">
        <v>317</v>
      </c>
      <c r="B1" s="543"/>
      <c r="C1" s="543"/>
      <c r="D1" s="543"/>
      <c r="E1" s="543"/>
      <c r="F1" s="543"/>
      <c r="G1" s="543"/>
      <c r="H1" s="543"/>
    </row>
    <row r="2" spans="1:9" ht="17.5" x14ac:dyDescent="0.35">
      <c r="A2" s="544" t="s">
        <v>318</v>
      </c>
      <c r="B2" s="544"/>
      <c r="C2" s="544"/>
      <c r="D2" s="544"/>
      <c r="E2" s="544"/>
      <c r="F2" s="544"/>
      <c r="G2" s="544"/>
      <c r="H2" s="544"/>
    </row>
    <row r="3" spans="1:9" ht="17.5" x14ac:dyDescent="0.35">
      <c r="A3" s="543" t="s">
        <v>387</v>
      </c>
      <c r="B3" s="543"/>
      <c r="C3" s="543"/>
      <c r="D3" s="543"/>
      <c r="E3" s="543"/>
      <c r="F3" s="543"/>
      <c r="G3" s="543"/>
      <c r="H3" s="543"/>
    </row>
    <row r="4" spans="1:9" ht="14.5" thickBot="1" x14ac:dyDescent="0.35">
      <c r="A4" s="344"/>
      <c r="B4" s="344"/>
      <c r="C4" s="344"/>
      <c r="D4" s="344"/>
      <c r="E4" s="344"/>
      <c r="F4" s="344"/>
      <c r="G4" s="344"/>
      <c r="H4" s="344"/>
    </row>
    <row r="5" spans="1:9" x14ac:dyDescent="0.3">
      <c r="A5" s="545"/>
      <c r="B5" s="547" t="s">
        <v>319</v>
      </c>
      <c r="C5" s="548"/>
      <c r="D5" s="548"/>
      <c r="E5" s="548"/>
      <c r="F5" s="549"/>
      <c r="G5" s="550" t="s">
        <v>320</v>
      </c>
      <c r="H5" s="551"/>
    </row>
    <row r="6" spans="1:9" ht="42" x14ac:dyDescent="0.3">
      <c r="A6" s="546"/>
      <c r="B6" s="453" t="s">
        <v>135</v>
      </c>
      <c r="C6" s="454" t="s">
        <v>129</v>
      </c>
      <c r="D6" s="454" t="s">
        <v>131</v>
      </c>
      <c r="E6" s="455" t="s">
        <v>136</v>
      </c>
      <c r="F6" s="456" t="s">
        <v>137</v>
      </c>
      <c r="G6" s="457" t="s">
        <v>321</v>
      </c>
      <c r="H6" s="458" t="s">
        <v>322</v>
      </c>
    </row>
    <row r="7" spans="1:9" ht="16.399999999999999" customHeight="1" x14ac:dyDescent="0.3">
      <c r="A7" s="459">
        <v>2011</v>
      </c>
      <c r="B7" s="552">
        <v>4.4010228463840226</v>
      </c>
      <c r="C7" s="552">
        <v>1.6467957003809666</v>
      </c>
      <c r="D7" s="552">
        <v>9.1652919996986895E-2</v>
      </c>
      <c r="E7" s="553">
        <v>2.3032671563245763</v>
      </c>
      <c r="F7" s="554">
        <v>8.4427386230865515</v>
      </c>
      <c r="G7" s="555">
        <v>3.7992323803889483</v>
      </c>
      <c r="H7" s="556">
        <v>4.6435062426976037</v>
      </c>
      <c r="I7" s="350" t="s">
        <v>23</v>
      </c>
    </row>
    <row r="8" spans="1:9" x14ac:dyDescent="0.3">
      <c r="A8" s="460">
        <v>2012</v>
      </c>
      <c r="B8" s="557">
        <v>4.3219178411099284</v>
      </c>
      <c r="C8" s="557">
        <v>2.2929929747560109</v>
      </c>
      <c r="D8" s="557">
        <v>0.1187319405168539</v>
      </c>
      <c r="E8" s="558">
        <v>2.2933972085994174</v>
      </c>
      <c r="F8" s="559">
        <v>9.0270399649822117</v>
      </c>
      <c r="G8" s="560">
        <v>4.0621679842419951</v>
      </c>
      <c r="H8" s="561">
        <v>4.9648719807402166</v>
      </c>
      <c r="I8" s="350" t="s">
        <v>23</v>
      </c>
    </row>
    <row r="9" spans="1:9" x14ac:dyDescent="0.3">
      <c r="A9" s="460">
        <v>2013</v>
      </c>
      <c r="B9" s="557">
        <v>4.1103270497359992</v>
      </c>
      <c r="C9" s="557">
        <v>1.4786250123632003</v>
      </c>
      <c r="D9" s="557">
        <v>0.16005311801601221</v>
      </c>
      <c r="E9" s="558">
        <v>2.1316078254683353</v>
      </c>
      <c r="F9" s="559">
        <v>7.8806130055835473</v>
      </c>
      <c r="G9" s="560">
        <v>3.5462758525125961</v>
      </c>
      <c r="H9" s="561">
        <v>4.3343371530709511</v>
      </c>
      <c r="I9" s="350" t="s">
        <v>23</v>
      </c>
    </row>
    <row r="10" spans="1:9" x14ac:dyDescent="0.3">
      <c r="A10" s="460">
        <v>2014</v>
      </c>
      <c r="B10" s="557">
        <v>4.0145890013575087</v>
      </c>
      <c r="C10" s="557">
        <v>1.4844453908068147</v>
      </c>
      <c r="D10" s="557">
        <v>0.21496071986549703</v>
      </c>
      <c r="E10" s="558">
        <v>2.1097493435754076</v>
      </c>
      <c r="F10" s="559">
        <v>7.8237444556052278</v>
      </c>
      <c r="G10" s="560">
        <v>3.5206850050223526</v>
      </c>
      <c r="H10" s="561">
        <v>4.3030594505828752</v>
      </c>
      <c r="I10" s="350" t="s">
        <v>23</v>
      </c>
    </row>
    <row r="11" spans="1:9" x14ac:dyDescent="0.3">
      <c r="A11" s="460">
        <v>2015</v>
      </c>
      <c r="B11" s="557">
        <v>3.9363223500984521</v>
      </c>
      <c r="C11" s="557">
        <v>1.2955424798078112</v>
      </c>
      <c r="D11" s="557">
        <v>0.23631274547447956</v>
      </c>
      <c r="E11" s="558">
        <v>2.1175340188192369</v>
      </c>
      <c r="F11" s="559">
        <v>7.5857115941999798</v>
      </c>
      <c r="G11" s="560">
        <v>3.4135702173899909</v>
      </c>
      <c r="H11" s="561">
        <v>4.1721413768099893</v>
      </c>
      <c r="I11" s="350" t="s">
        <v>23</v>
      </c>
    </row>
    <row r="12" spans="1:9" x14ac:dyDescent="0.3">
      <c r="A12" s="460">
        <v>2016</v>
      </c>
      <c r="B12" s="557">
        <v>3.8947786510590072</v>
      </c>
      <c r="C12" s="557">
        <v>1.341791290889204</v>
      </c>
      <c r="D12" s="557">
        <v>0.31981593145706039</v>
      </c>
      <c r="E12" s="558">
        <v>1.9527021532013271</v>
      </c>
      <c r="F12" s="559">
        <v>7.509088026606598</v>
      </c>
      <c r="G12" s="560">
        <v>3.3790896119729692</v>
      </c>
      <c r="H12" s="561">
        <v>4.1299984146336293</v>
      </c>
      <c r="I12" s="350" t="s">
        <v>23</v>
      </c>
    </row>
    <row r="13" spans="1:9" x14ac:dyDescent="0.3">
      <c r="A13" s="460">
        <v>2017</v>
      </c>
      <c r="B13" s="557">
        <v>3.7910882915142241</v>
      </c>
      <c r="C13" s="557">
        <v>1.0869905636714323</v>
      </c>
      <c r="D13" s="557">
        <v>0.25558068450141419</v>
      </c>
      <c r="E13" s="562">
        <v>1.5122780992414611</v>
      </c>
      <c r="F13" s="559">
        <v>6.6459376389285314</v>
      </c>
      <c r="G13" s="560">
        <v>2.9906719375178392</v>
      </c>
      <c r="H13" s="561">
        <v>3.6552657014106926</v>
      </c>
      <c r="I13" s="350" t="s">
        <v>23</v>
      </c>
    </row>
    <row r="14" spans="1:9" x14ac:dyDescent="0.3">
      <c r="A14" s="461">
        <v>2021</v>
      </c>
      <c r="B14" s="563">
        <v>3.8017318158941076</v>
      </c>
      <c r="C14" s="564">
        <v>0.75632318857926129</v>
      </c>
      <c r="D14" s="564">
        <v>0.47747229189764018</v>
      </c>
      <c r="E14" s="565">
        <v>1.769450979006131</v>
      </c>
      <c r="F14" s="566">
        <v>6.80497827537714</v>
      </c>
      <c r="G14" s="567">
        <v>2.3817423963819988</v>
      </c>
      <c r="H14" s="568">
        <v>3.0622402239197131</v>
      </c>
      <c r="I14" s="350" t="s">
        <v>23</v>
      </c>
    </row>
    <row r="15" spans="1:9" x14ac:dyDescent="0.3">
      <c r="A15" s="462">
        <v>2022</v>
      </c>
      <c r="B15" s="569">
        <v>2.6863995147273183</v>
      </c>
      <c r="C15" s="559">
        <v>0.56291187385860264</v>
      </c>
      <c r="D15" s="559">
        <v>0.13235227768367447</v>
      </c>
      <c r="E15" s="570">
        <v>1.6225001149332166</v>
      </c>
      <c r="F15" s="557">
        <v>5.0041637812028119</v>
      </c>
      <c r="G15" s="560">
        <v>1.751457323420984</v>
      </c>
      <c r="H15" s="561">
        <v>2.2518737015412653</v>
      </c>
      <c r="I15" s="350"/>
    </row>
    <row r="16" spans="1:9" x14ac:dyDescent="0.3">
      <c r="A16" s="462">
        <v>2023</v>
      </c>
      <c r="B16" s="569">
        <v>2.7434919256960759</v>
      </c>
      <c r="C16" s="559">
        <v>0.5653198001159323</v>
      </c>
      <c r="D16" s="559">
        <v>0.27123615813521657</v>
      </c>
      <c r="E16" s="570">
        <v>1.6482066696205433</v>
      </c>
      <c r="F16" s="557">
        <v>5.2282545535677682</v>
      </c>
      <c r="G16" s="560">
        <v>1.8298890937487187</v>
      </c>
      <c r="H16" s="561">
        <v>2.3527145491054959</v>
      </c>
      <c r="I16" s="350"/>
    </row>
    <row r="17" spans="1:9" ht="14.5" thickBot="1" x14ac:dyDescent="0.35">
      <c r="A17" s="463">
        <v>2024</v>
      </c>
      <c r="B17" s="571">
        <v>2.7612355000685289</v>
      </c>
      <c r="C17" s="572">
        <v>0.49626210144656679</v>
      </c>
      <c r="D17" s="572">
        <v>0.36273190545608597</v>
      </c>
      <c r="E17" s="573">
        <v>1.6151958035858911</v>
      </c>
      <c r="F17" s="574">
        <v>5.2354253105570727</v>
      </c>
      <c r="G17" s="575">
        <v>1.8323988586949753</v>
      </c>
      <c r="H17" s="576">
        <v>2.3559413897506829</v>
      </c>
      <c r="I17" s="350" t="s">
        <v>23</v>
      </c>
    </row>
    <row r="18" spans="1:9" x14ac:dyDescent="0.3">
      <c r="B18" s="351" t="s">
        <v>23</v>
      </c>
      <c r="C18" s="351" t="s">
        <v>23</v>
      </c>
      <c r="D18" s="351" t="s">
        <v>23</v>
      </c>
      <c r="E18" s="351" t="s">
        <v>23</v>
      </c>
      <c r="F18" s="351" t="s">
        <v>23</v>
      </c>
      <c r="G18" s="351" t="s">
        <v>23</v>
      </c>
      <c r="H18" s="351" t="s">
        <v>23</v>
      </c>
    </row>
    <row r="19" spans="1:9" x14ac:dyDescent="0.3">
      <c r="A19" s="343" t="s">
        <v>23</v>
      </c>
    </row>
    <row r="20" spans="1:9" ht="12.75" customHeight="1" x14ac:dyDescent="0.3">
      <c r="A20" s="541" t="s">
        <v>378</v>
      </c>
      <c r="B20" s="541"/>
      <c r="C20" s="541"/>
      <c r="D20" s="541"/>
      <c r="E20" s="541"/>
      <c r="F20" s="541"/>
      <c r="G20" s="541"/>
      <c r="H20" s="541"/>
    </row>
    <row r="21" spans="1:9" x14ac:dyDescent="0.3">
      <c r="A21" s="541"/>
      <c r="B21" s="541"/>
      <c r="C21" s="541"/>
      <c r="D21" s="541"/>
      <c r="E21" s="541"/>
      <c r="F21" s="541"/>
      <c r="G21" s="541"/>
      <c r="H21" s="541"/>
    </row>
    <row r="22" spans="1:9" x14ac:dyDescent="0.3">
      <c r="A22" s="541"/>
      <c r="B22" s="541"/>
      <c r="C22" s="541"/>
      <c r="D22" s="541"/>
      <c r="E22" s="541"/>
      <c r="F22" s="541"/>
      <c r="G22" s="541"/>
      <c r="H22" s="541"/>
    </row>
    <row r="23" spans="1:9" x14ac:dyDescent="0.3">
      <c r="A23" s="541"/>
      <c r="B23" s="541"/>
      <c r="C23" s="541"/>
      <c r="D23" s="541"/>
      <c r="E23" s="541"/>
      <c r="F23" s="541"/>
      <c r="G23" s="541"/>
      <c r="H23" s="541"/>
    </row>
    <row r="24" spans="1:9" x14ac:dyDescent="0.3">
      <c r="A24" s="541"/>
      <c r="B24" s="541"/>
      <c r="C24" s="541"/>
      <c r="D24" s="541"/>
      <c r="E24" s="541"/>
      <c r="F24" s="541"/>
      <c r="G24" s="541"/>
      <c r="H24" s="541"/>
    </row>
    <row r="25" spans="1:9" x14ac:dyDescent="0.3">
      <c r="A25" s="541"/>
      <c r="B25" s="541"/>
      <c r="C25" s="541"/>
      <c r="D25" s="541"/>
      <c r="E25" s="541"/>
      <c r="F25" s="541"/>
      <c r="G25" s="541"/>
      <c r="H25" s="541"/>
    </row>
    <row r="26" spans="1:9" ht="15" customHeight="1" x14ac:dyDescent="0.3">
      <c r="A26" s="541"/>
      <c r="B26" s="541"/>
      <c r="C26" s="541"/>
      <c r="D26" s="541"/>
      <c r="E26" s="541"/>
      <c r="F26" s="541"/>
      <c r="G26" s="541"/>
      <c r="H26" s="541"/>
    </row>
    <row r="27" spans="1:9" ht="15" customHeight="1" x14ac:dyDescent="0.3">
      <c r="A27" s="345"/>
      <c r="B27" s="345"/>
      <c r="C27" s="345"/>
      <c r="D27" s="345"/>
      <c r="E27" s="345"/>
      <c r="F27" s="345"/>
      <c r="G27" s="345"/>
      <c r="H27" s="345"/>
    </row>
    <row r="28" spans="1:9" ht="12.75" customHeight="1" x14ac:dyDescent="0.3">
      <c r="A28" s="542" t="s">
        <v>379</v>
      </c>
      <c r="B28" s="542"/>
      <c r="C28" s="542"/>
      <c r="D28" s="542"/>
      <c r="E28" s="542"/>
      <c r="F28" s="542"/>
      <c r="G28" s="542"/>
      <c r="H28" s="542"/>
    </row>
    <row r="29" spans="1:9" x14ac:dyDescent="0.3">
      <c r="A29" s="542"/>
      <c r="B29" s="542"/>
      <c r="C29" s="542"/>
      <c r="D29" s="542"/>
      <c r="E29" s="542"/>
      <c r="F29" s="542"/>
      <c r="G29" s="542"/>
      <c r="H29" s="542"/>
    </row>
    <row r="30" spans="1:9" x14ac:dyDescent="0.3">
      <c r="A30" s="542"/>
      <c r="B30" s="542"/>
      <c r="C30" s="542"/>
      <c r="D30" s="542"/>
      <c r="E30" s="542"/>
      <c r="F30" s="542"/>
      <c r="G30" s="542"/>
      <c r="H30" s="542"/>
    </row>
    <row r="31" spans="1:9" x14ac:dyDescent="0.3">
      <c r="A31" s="542"/>
      <c r="B31" s="542"/>
      <c r="C31" s="542"/>
      <c r="D31" s="542"/>
      <c r="E31" s="542"/>
      <c r="F31" s="542"/>
      <c r="G31" s="542"/>
      <c r="H31" s="542"/>
    </row>
    <row r="32" spans="1:9" x14ac:dyDescent="0.3">
      <c r="A32" s="346"/>
      <c r="B32" s="346"/>
      <c r="C32" s="346"/>
      <c r="D32" s="346"/>
      <c r="E32" s="346"/>
      <c r="F32" s="346"/>
      <c r="G32" s="346"/>
      <c r="H32" s="346"/>
    </row>
    <row r="33" spans="1:8" x14ac:dyDescent="0.3">
      <c r="A33" s="346"/>
      <c r="B33" s="346"/>
      <c r="C33" s="346"/>
      <c r="D33" s="346"/>
      <c r="E33" s="346"/>
      <c r="F33" s="346"/>
      <c r="G33" s="346"/>
      <c r="H33" s="346"/>
    </row>
    <row r="34" spans="1:8" x14ac:dyDescent="0.3">
      <c r="A34" s="346"/>
      <c r="B34" s="346"/>
      <c r="C34" s="346"/>
      <c r="D34" s="346"/>
      <c r="E34" s="346"/>
      <c r="F34" s="346"/>
      <c r="G34" s="346"/>
      <c r="H34" s="346"/>
    </row>
    <row r="35" spans="1:8" x14ac:dyDescent="0.3">
      <c r="A35" s="346"/>
      <c r="B35" s="346"/>
      <c r="C35" s="346"/>
      <c r="D35" s="346"/>
      <c r="E35" s="346"/>
      <c r="F35" s="346"/>
      <c r="G35" s="346"/>
      <c r="H35" s="346"/>
    </row>
    <row r="36" spans="1:8" x14ac:dyDescent="0.3">
      <c r="A36" s="346"/>
      <c r="B36" s="346"/>
      <c r="C36" s="346"/>
      <c r="D36" s="346"/>
      <c r="E36" s="346"/>
      <c r="F36" s="346"/>
      <c r="G36" s="346"/>
      <c r="H36" s="346"/>
    </row>
    <row r="37" spans="1:8" x14ac:dyDescent="0.3">
      <c r="A37" s="346"/>
      <c r="B37" s="346"/>
      <c r="C37" s="346"/>
      <c r="D37" s="346"/>
      <c r="E37" s="346"/>
      <c r="F37" s="346"/>
      <c r="G37" s="346"/>
      <c r="H37" s="346"/>
    </row>
    <row r="38" spans="1:8" x14ac:dyDescent="0.3">
      <c r="A38" s="346"/>
      <c r="B38" s="346"/>
      <c r="C38" s="346"/>
      <c r="D38" s="346"/>
      <c r="E38" s="346"/>
      <c r="F38" s="346"/>
      <c r="G38" s="346"/>
      <c r="H38" s="346"/>
    </row>
    <row r="39" spans="1:8" x14ac:dyDescent="0.3">
      <c r="A39" s="347"/>
      <c r="B39" s="347"/>
      <c r="C39" s="347"/>
      <c r="D39" s="347"/>
      <c r="E39" s="347"/>
      <c r="F39" s="347"/>
      <c r="G39" s="347"/>
      <c r="H39" s="347"/>
    </row>
    <row r="40" spans="1:8" x14ac:dyDescent="0.3">
      <c r="A40" s="347"/>
      <c r="B40" s="347"/>
      <c r="C40" s="347"/>
      <c r="D40" s="347"/>
      <c r="E40" s="347"/>
      <c r="F40" s="347"/>
      <c r="G40" s="347"/>
      <c r="H40" s="347"/>
    </row>
    <row r="52" spans="9:11" x14ac:dyDescent="0.3">
      <c r="I52" s="343" t="s">
        <v>23</v>
      </c>
    </row>
    <row r="53" spans="9:11" x14ac:dyDescent="0.3">
      <c r="I53" s="351" t="s">
        <v>23</v>
      </c>
      <c r="J53" s="352" t="s">
        <v>23</v>
      </c>
      <c r="K53" s="353" t="s">
        <v>23</v>
      </c>
    </row>
    <row r="54" spans="9:11" x14ac:dyDescent="0.3">
      <c r="I54" s="351" t="s">
        <v>23</v>
      </c>
      <c r="J54" s="352" t="s">
        <v>23</v>
      </c>
      <c r="K54" s="353" t="s">
        <v>23</v>
      </c>
    </row>
    <row r="55" spans="9:11" x14ac:dyDescent="0.3">
      <c r="I55" s="351"/>
      <c r="J55" s="352"/>
      <c r="K55" s="353"/>
    </row>
    <row r="56" spans="9:11" x14ac:dyDescent="0.3">
      <c r="I56" s="351"/>
      <c r="J56" s="352"/>
      <c r="K56" s="353"/>
    </row>
    <row r="57" spans="9:11" x14ac:dyDescent="0.3">
      <c r="I57" s="351"/>
      <c r="J57" s="352"/>
      <c r="K57" s="353"/>
    </row>
    <row r="89" spans="1:1" ht="16" x14ac:dyDescent="0.3">
      <c r="A89" s="348" t="s">
        <v>323</v>
      </c>
    </row>
  </sheetData>
  <sheetProtection selectLockedCells="1" selectUnlockedCells="1"/>
  <mergeCells count="8">
    <mergeCell ref="A20:H26"/>
    <mergeCell ref="A28:H31"/>
    <mergeCell ref="A1:H1"/>
    <mergeCell ref="A2:H2"/>
    <mergeCell ref="A3:H3"/>
    <mergeCell ref="A5:A6"/>
    <mergeCell ref="B5:F5"/>
    <mergeCell ref="G5:H5"/>
  </mergeCells>
  <printOptions horizontalCentered="1"/>
  <pageMargins left="0.5" right="0.5" top="0.65" bottom="0.5" header="0.51180555555555596" footer="0.51180555555555596"/>
  <pageSetup orientation="landscape"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ublished="0">
    <pageSetUpPr fitToPage="1"/>
  </sheetPr>
  <dimension ref="A1:N22"/>
  <sheetViews>
    <sheetView zoomScaleNormal="100" zoomScaleSheetLayoutView="100" workbookViewId="0">
      <selection activeCell="A22" sqref="A22:B22"/>
    </sheetView>
  </sheetViews>
  <sheetFormatPr defaultColWidth="9.08984375" defaultRowHeight="16.5" customHeight="1" x14ac:dyDescent="0.35"/>
  <cols>
    <col min="1" max="1" width="2.453125" style="44" bestFit="1" customWidth="1"/>
    <col min="2" max="2" width="123.54296875" style="44" bestFit="1" customWidth="1"/>
    <col min="3" max="12" width="10.54296875" style="44" customWidth="1"/>
    <col min="13" max="13" width="16.54296875" style="44" customWidth="1"/>
    <col min="14" max="16384" width="9.08984375" style="44"/>
  </cols>
  <sheetData>
    <row r="1" spans="1:14" ht="16.5" customHeight="1" x14ac:dyDescent="0.35">
      <c r="A1" s="475" t="s">
        <v>9</v>
      </c>
      <c r="B1" s="475"/>
      <c r="C1" s="172"/>
      <c r="D1" s="172"/>
      <c r="E1" s="172"/>
      <c r="F1" s="172"/>
      <c r="G1" s="172"/>
      <c r="H1" s="172"/>
      <c r="I1" s="172"/>
      <c r="J1" s="172"/>
      <c r="K1" s="172"/>
      <c r="L1" s="172"/>
      <c r="M1" s="172"/>
      <c r="N1" s="172"/>
    </row>
    <row r="2" spans="1:14" ht="16.5" customHeight="1" x14ac:dyDescent="0.35">
      <c r="A2" s="103"/>
      <c r="B2" s="103"/>
      <c r="C2" s="103"/>
      <c r="D2" s="103"/>
      <c r="E2" s="103"/>
      <c r="F2" s="103"/>
      <c r="G2" s="103"/>
      <c r="H2" s="103"/>
      <c r="I2" s="103"/>
      <c r="J2" s="103"/>
      <c r="K2" s="103"/>
      <c r="L2" s="103"/>
      <c r="M2" s="103"/>
      <c r="N2" s="103"/>
    </row>
    <row r="3" spans="1:14" ht="16.5" customHeight="1" x14ac:dyDescent="0.35">
      <c r="A3" s="5">
        <v>1</v>
      </c>
      <c r="B3" s="9" t="s">
        <v>277</v>
      </c>
    </row>
    <row r="4" spans="1:14" ht="16.5" customHeight="1" x14ac:dyDescent="0.35">
      <c r="A4" s="5">
        <v>2</v>
      </c>
      <c r="B4" s="9" t="s">
        <v>278</v>
      </c>
    </row>
    <row r="5" spans="1:14" ht="16.5" customHeight="1" x14ac:dyDescent="0.35">
      <c r="A5" s="5">
        <v>3</v>
      </c>
      <c r="B5" s="9" t="s">
        <v>279</v>
      </c>
    </row>
    <row r="6" spans="1:14" ht="16.5" customHeight="1" x14ac:dyDescent="0.35">
      <c r="A6" s="5">
        <v>4</v>
      </c>
      <c r="B6" s="9" t="s">
        <v>280</v>
      </c>
    </row>
    <row r="7" spans="1:14" ht="16.5" customHeight="1" x14ac:dyDescent="0.35">
      <c r="A7" s="5">
        <v>5</v>
      </c>
      <c r="B7" s="9" t="s">
        <v>281</v>
      </c>
    </row>
    <row r="8" spans="1:14" ht="16.5" customHeight="1" x14ac:dyDescent="0.35">
      <c r="A8" s="5">
        <v>6</v>
      </c>
      <c r="B8" s="9" t="s">
        <v>292</v>
      </c>
    </row>
    <row r="9" spans="1:14" ht="16.5" customHeight="1" x14ac:dyDescent="0.35">
      <c r="A9" s="5">
        <v>7</v>
      </c>
      <c r="B9" s="9" t="s">
        <v>288</v>
      </c>
    </row>
    <row r="10" spans="1:14" ht="16.5" customHeight="1" x14ac:dyDescent="0.35">
      <c r="A10" s="5">
        <v>8</v>
      </c>
      <c r="B10" s="9" t="s">
        <v>282</v>
      </c>
    </row>
    <row r="11" spans="1:14" ht="16.5" customHeight="1" x14ac:dyDescent="0.35">
      <c r="A11" s="5">
        <v>9</v>
      </c>
      <c r="B11" s="9" t="s">
        <v>283</v>
      </c>
    </row>
    <row r="12" spans="1:14" ht="16.5" customHeight="1" x14ac:dyDescent="0.35">
      <c r="A12" s="5">
        <v>10</v>
      </c>
      <c r="B12" s="9" t="s">
        <v>284</v>
      </c>
    </row>
    <row r="13" spans="1:14" ht="16.5" customHeight="1" x14ac:dyDescent="0.35">
      <c r="A13" s="5">
        <v>11</v>
      </c>
      <c r="B13" s="9" t="s">
        <v>289</v>
      </c>
    </row>
    <row r="14" spans="1:14" ht="16.5" customHeight="1" x14ac:dyDescent="0.35">
      <c r="A14" s="5">
        <v>12</v>
      </c>
      <c r="B14" s="9" t="s">
        <v>285</v>
      </c>
    </row>
    <row r="15" spans="1:14" ht="16.5" customHeight="1" x14ac:dyDescent="0.35">
      <c r="A15" s="5">
        <v>13</v>
      </c>
      <c r="B15" s="9" t="s">
        <v>286</v>
      </c>
    </row>
    <row r="16" spans="1:14" ht="16.5" customHeight="1" x14ac:dyDescent="0.35">
      <c r="A16" s="5">
        <v>14</v>
      </c>
      <c r="B16" s="9" t="s">
        <v>287</v>
      </c>
    </row>
    <row r="17" spans="1:13" ht="16.5" customHeight="1" x14ac:dyDescent="0.35">
      <c r="A17" s="5">
        <v>15</v>
      </c>
      <c r="B17" s="9" t="s">
        <v>290</v>
      </c>
    </row>
    <row r="18" spans="1:13" ht="16.5" customHeight="1" x14ac:dyDescent="0.35">
      <c r="A18" s="6"/>
      <c r="B18" s="9" t="s">
        <v>10</v>
      </c>
    </row>
    <row r="19" spans="1:13" ht="16.5" customHeight="1" x14ac:dyDescent="0.35">
      <c r="A19" s="5">
        <v>16</v>
      </c>
      <c r="B19" s="9" t="s">
        <v>11</v>
      </c>
    </row>
    <row r="20" spans="1:13" ht="16.5" customHeight="1" x14ac:dyDescent="0.35">
      <c r="A20" s="5">
        <v>17</v>
      </c>
      <c r="B20" s="9" t="s">
        <v>291</v>
      </c>
    </row>
    <row r="21" spans="1:13" ht="16.5" customHeight="1" x14ac:dyDescent="0.35">
      <c r="A21" s="474" t="s">
        <v>349</v>
      </c>
      <c r="B21" s="474"/>
      <c r="C21" s="103"/>
      <c r="D21" s="103"/>
      <c r="E21" s="103"/>
      <c r="F21" s="103"/>
      <c r="G21" s="103"/>
      <c r="H21" s="103"/>
      <c r="I21" s="103"/>
      <c r="J21" s="103"/>
      <c r="K21" s="103"/>
      <c r="L21" s="103"/>
      <c r="M21" s="103"/>
    </row>
    <row r="22" spans="1:13" ht="16.5" customHeight="1" x14ac:dyDescent="0.35">
      <c r="A22" s="474" t="s">
        <v>331</v>
      </c>
      <c r="B22" s="474"/>
      <c r="C22" s="103"/>
      <c r="D22" s="103"/>
      <c r="E22" s="103"/>
      <c r="F22" s="103"/>
      <c r="G22" s="103"/>
      <c r="H22" s="103"/>
      <c r="I22" s="103"/>
      <c r="J22" s="103"/>
      <c r="K22" s="103"/>
      <c r="L22" s="103"/>
      <c r="M22" s="103"/>
    </row>
  </sheetData>
  <mergeCells count="3">
    <mergeCell ref="A21:B21"/>
    <mergeCell ref="A22:B22"/>
    <mergeCell ref="A1:B1"/>
  </mergeCells>
  <printOptions horizontalCentered="1"/>
  <pageMargins left="0.5" right="0.5" top="0.65" bottom="0.5" header="0.51180555555555596" footer="0.51180555555555596"/>
  <pageSetup scale="97"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T39"/>
  <sheetViews>
    <sheetView topLeftCell="A22" zoomScale="90" zoomScaleNormal="90" zoomScaleSheetLayoutView="100" workbookViewId="0">
      <selection sqref="A1:K1"/>
    </sheetView>
  </sheetViews>
  <sheetFormatPr defaultColWidth="16.54296875" defaultRowHeight="16.5" customHeight="1" x14ac:dyDescent="0.35"/>
  <cols>
    <col min="1" max="1" width="22.08984375" style="44" customWidth="1"/>
    <col min="2" max="2" width="32.54296875" style="44" bestFit="1" customWidth="1"/>
    <col min="3" max="12" width="11" style="44" customWidth="1"/>
    <col min="13" max="16384" width="16.54296875" style="44"/>
  </cols>
  <sheetData>
    <row r="1" spans="1:12" ht="16.5" customHeight="1" x14ac:dyDescent="0.35">
      <c r="A1" s="480" t="s">
        <v>12</v>
      </c>
      <c r="B1" s="480"/>
      <c r="C1" s="480"/>
      <c r="D1" s="480"/>
      <c r="E1" s="480"/>
      <c r="F1" s="480"/>
      <c r="G1" s="480"/>
      <c r="H1" s="480"/>
      <c r="I1" s="480"/>
      <c r="J1" s="480"/>
      <c r="K1" s="480"/>
    </row>
    <row r="2" spans="1:12" ht="16.5" customHeight="1" x14ac:dyDescent="0.35">
      <c r="A2" s="480" t="s">
        <v>380</v>
      </c>
      <c r="B2" s="480"/>
      <c r="C2" s="480"/>
      <c r="D2" s="480"/>
      <c r="E2" s="480"/>
      <c r="F2" s="480"/>
      <c r="G2" s="480"/>
      <c r="H2" s="480"/>
      <c r="I2" s="480"/>
      <c r="J2" s="480"/>
      <c r="K2" s="480"/>
    </row>
    <row r="3" spans="1:12" ht="16.5" customHeight="1" x14ac:dyDescent="0.35">
      <c r="A3" s="480" t="s">
        <v>381</v>
      </c>
      <c r="B3" s="480"/>
      <c r="C3" s="480"/>
      <c r="D3" s="480"/>
      <c r="E3" s="480"/>
      <c r="F3" s="480"/>
      <c r="G3" s="480"/>
      <c r="H3" s="480"/>
      <c r="I3" s="480"/>
      <c r="J3" s="480"/>
      <c r="K3" s="480"/>
    </row>
    <row r="4" spans="1:12" ht="16.5" customHeight="1" thickBot="1" x14ac:dyDescent="0.4">
      <c r="A4" s="478"/>
      <c r="B4" s="478"/>
      <c r="C4" s="478"/>
      <c r="D4" s="478"/>
      <c r="E4" s="478"/>
      <c r="F4" s="478"/>
      <c r="G4" s="478"/>
      <c r="H4" s="478"/>
      <c r="I4" s="478"/>
      <c r="J4" s="478"/>
    </row>
    <row r="5" spans="1:12" ht="16.5" customHeight="1" thickBot="1" x14ac:dyDescent="0.4">
      <c r="A5" s="142"/>
      <c r="B5" s="143"/>
      <c r="C5" s="405">
        <v>2014</v>
      </c>
      <c r="D5" s="406">
        <v>2015</v>
      </c>
      <c r="E5" s="406">
        <v>2016</v>
      </c>
      <c r="F5" s="406">
        <v>2017</v>
      </c>
      <c r="G5" s="406">
        <v>2018</v>
      </c>
      <c r="H5" s="46">
        <v>2019</v>
      </c>
      <c r="I5" s="46">
        <v>2020</v>
      </c>
      <c r="J5" s="389">
        <v>2021</v>
      </c>
      <c r="K5" s="407">
        <v>2022</v>
      </c>
      <c r="L5" s="391">
        <v>2023</v>
      </c>
    </row>
    <row r="6" spans="1:12" ht="16.5" customHeight="1" thickBot="1" x14ac:dyDescent="0.4">
      <c r="A6" s="479" t="s">
        <v>213</v>
      </c>
      <c r="B6" s="103" t="s">
        <v>214</v>
      </c>
      <c r="C6" s="408">
        <v>37983</v>
      </c>
      <c r="D6" s="67">
        <v>38976</v>
      </c>
      <c r="E6" s="67">
        <v>36180</v>
      </c>
      <c r="F6" s="67">
        <v>35501</v>
      </c>
      <c r="G6" s="67">
        <v>32701</v>
      </c>
      <c r="H6" s="67">
        <v>31224</v>
      </c>
      <c r="I6" s="67">
        <v>26122</v>
      </c>
      <c r="J6" s="144">
        <v>24783</v>
      </c>
      <c r="K6" s="400">
        <v>25370</v>
      </c>
      <c r="L6" s="392">
        <v>26262</v>
      </c>
    </row>
    <row r="7" spans="1:12" ht="16.5" customHeight="1" thickBot="1" x14ac:dyDescent="0.4">
      <c r="A7" s="476"/>
      <c r="B7" s="103" t="s">
        <v>215</v>
      </c>
      <c r="C7" s="409">
        <v>5339</v>
      </c>
      <c r="D7" s="383">
        <v>5025</v>
      </c>
      <c r="E7" s="383">
        <v>4601</v>
      </c>
      <c r="F7" s="383">
        <v>3463</v>
      </c>
      <c r="G7" s="383">
        <v>3403</v>
      </c>
      <c r="H7" s="383">
        <v>3564</v>
      </c>
      <c r="I7" s="383">
        <v>4588</v>
      </c>
      <c r="J7" s="145">
        <v>5327</v>
      </c>
      <c r="K7" s="401">
        <v>5224</v>
      </c>
      <c r="L7" s="393">
        <v>6321</v>
      </c>
    </row>
    <row r="8" spans="1:12" ht="16.5" customHeight="1" thickBot="1" x14ac:dyDescent="0.4">
      <c r="A8" s="476"/>
      <c r="B8" s="103" t="s">
        <v>216</v>
      </c>
      <c r="C8" s="409">
        <v>10485</v>
      </c>
      <c r="D8" s="383">
        <v>9955</v>
      </c>
      <c r="E8" s="383">
        <v>9714</v>
      </c>
      <c r="F8" s="383">
        <v>8519</v>
      </c>
      <c r="G8" s="383">
        <v>7775</v>
      </c>
      <c r="H8" s="383">
        <v>6899</v>
      </c>
      <c r="I8" s="383">
        <v>6642</v>
      </c>
      <c r="J8" s="145">
        <v>6152</v>
      </c>
      <c r="K8" s="401">
        <v>5782</v>
      </c>
      <c r="L8" s="393">
        <v>5262</v>
      </c>
    </row>
    <row r="9" spans="1:12" ht="16.5" customHeight="1" thickBot="1" x14ac:dyDescent="0.4">
      <c r="A9" s="476"/>
      <c r="B9" s="146" t="s">
        <v>13</v>
      </c>
      <c r="C9" s="410">
        <v>53807</v>
      </c>
      <c r="D9" s="384">
        <v>53955</v>
      </c>
      <c r="E9" s="384">
        <v>50496</v>
      </c>
      <c r="F9" s="384">
        <v>47484</v>
      </c>
      <c r="G9" s="384">
        <v>43879</v>
      </c>
      <c r="H9" s="384">
        <v>41687</v>
      </c>
      <c r="I9" s="384">
        <v>37352</v>
      </c>
      <c r="J9" s="147">
        <v>36261</v>
      </c>
      <c r="K9" s="402">
        <v>36376</v>
      </c>
      <c r="L9" s="394">
        <v>37845</v>
      </c>
    </row>
    <row r="10" spans="1:12" ht="16.5" customHeight="1" thickBot="1" x14ac:dyDescent="0.4">
      <c r="A10" s="476"/>
      <c r="B10" s="148" t="s">
        <v>217</v>
      </c>
      <c r="C10" s="411">
        <v>16174</v>
      </c>
      <c r="D10" s="385">
        <v>15775</v>
      </c>
      <c r="E10" s="385">
        <v>13749</v>
      </c>
      <c r="F10" s="385">
        <v>13095</v>
      </c>
      <c r="G10" s="385">
        <v>11737</v>
      </c>
      <c r="H10" s="385">
        <v>11481</v>
      </c>
      <c r="I10" s="385">
        <v>11443</v>
      </c>
      <c r="J10" s="149">
        <v>12556</v>
      </c>
      <c r="K10" s="403">
        <v>13495</v>
      </c>
      <c r="L10" s="395">
        <v>15137</v>
      </c>
    </row>
    <row r="11" spans="1:12" ht="16.5" customHeight="1" thickBot="1" x14ac:dyDescent="0.4">
      <c r="A11" s="476"/>
      <c r="B11" s="150" t="s">
        <v>218</v>
      </c>
      <c r="C11" s="412">
        <v>37633</v>
      </c>
      <c r="D11" s="386">
        <v>38180</v>
      </c>
      <c r="E11" s="386">
        <v>36747</v>
      </c>
      <c r="F11" s="386">
        <v>34389</v>
      </c>
      <c r="G11" s="386">
        <v>32142</v>
      </c>
      <c r="H11" s="386">
        <v>30206</v>
      </c>
      <c r="I11" s="386">
        <v>25909</v>
      </c>
      <c r="J11" s="151">
        <v>23705</v>
      </c>
      <c r="K11" s="401">
        <v>22881</v>
      </c>
      <c r="L11" s="396">
        <v>22708</v>
      </c>
    </row>
    <row r="12" spans="1:12" ht="16.5" customHeight="1" thickBot="1" x14ac:dyDescent="0.4">
      <c r="A12" s="476"/>
      <c r="B12" s="153" t="s">
        <v>14</v>
      </c>
      <c r="C12" s="413">
        <v>70</v>
      </c>
      <c r="D12" s="387">
        <v>71</v>
      </c>
      <c r="E12" s="387">
        <v>73</v>
      </c>
      <c r="F12" s="387">
        <v>72</v>
      </c>
      <c r="G12" s="387">
        <v>73</v>
      </c>
      <c r="H12" s="387">
        <v>72</v>
      </c>
      <c r="I12" s="387">
        <v>69</v>
      </c>
      <c r="J12" s="154">
        <v>65</v>
      </c>
      <c r="K12" s="387">
        <v>63</v>
      </c>
      <c r="L12" s="155">
        <v>60</v>
      </c>
    </row>
    <row r="13" spans="1:12" ht="16.5" customHeight="1" thickBot="1" x14ac:dyDescent="0.4">
      <c r="A13" s="476" t="s">
        <v>15</v>
      </c>
      <c r="B13" s="156" t="s">
        <v>219</v>
      </c>
      <c r="C13" s="414">
        <v>52986</v>
      </c>
      <c r="D13" s="388">
        <v>51519</v>
      </c>
      <c r="E13" s="388">
        <v>50982</v>
      </c>
      <c r="F13" s="388">
        <v>48071</v>
      </c>
      <c r="G13" s="388">
        <v>44347</v>
      </c>
      <c r="H13" s="388">
        <v>41740</v>
      </c>
      <c r="I13" s="388">
        <v>39454</v>
      </c>
      <c r="J13" s="157">
        <v>37064</v>
      </c>
      <c r="K13" s="404">
        <v>34537</v>
      </c>
      <c r="L13" s="397">
        <v>32312</v>
      </c>
    </row>
    <row r="14" spans="1:12" ht="16.5" customHeight="1" thickBot="1" x14ac:dyDescent="0.4">
      <c r="A14" s="476"/>
      <c r="B14" s="103" t="s">
        <v>220</v>
      </c>
      <c r="C14" s="409">
        <v>81657</v>
      </c>
      <c r="D14" s="383">
        <v>70238</v>
      </c>
      <c r="E14" s="383">
        <v>61035</v>
      </c>
      <c r="F14" s="383">
        <v>53489</v>
      </c>
      <c r="G14" s="383">
        <v>49487</v>
      </c>
      <c r="H14" s="383">
        <v>36067</v>
      </c>
      <c r="I14" s="383">
        <v>28790</v>
      </c>
      <c r="J14" s="145">
        <v>23362</v>
      </c>
      <c r="K14" s="401">
        <v>23616</v>
      </c>
      <c r="L14" s="393">
        <v>22834</v>
      </c>
    </row>
    <row r="15" spans="1:12" ht="16.5" customHeight="1" thickBot="1" x14ac:dyDescent="0.4">
      <c r="A15" s="476"/>
      <c r="B15" s="103" t="s">
        <v>221</v>
      </c>
      <c r="C15" s="409">
        <v>30966</v>
      </c>
      <c r="D15" s="383">
        <v>29723</v>
      </c>
      <c r="E15" s="383">
        <v>26628</v>
      </c>
      <c r="F15" s="383">
        <v>25556</v>
      </c>
      <c r="G15" s="383">
        <v>24110</v>
      </c>
      <c r="H15" s="383">
        <v>22506</v>
      </c>
      <c r="I15" s="383">
        <v>19333</v>
      </c>
      <c r="J15" s="145">
        <v>16999</v>
      </c>
      <c r="K15" s="401">
        <v>15661</v>
      </c>
      <c r="L15" s="393">
        <v>14594</v>
      </c>
    </row>
    <row r="16" spans="1:12" ht="16.5" customHeight="1" thickBot="1" x14ac:dyDescent="0.4">
      <c r="A16" s="476"/>
      <c r="B16" s="103" t="s">
        <v>222</v>
      </c>
      <c r="C16" s="409">
        <v>9083</v>
      </c>
      <c r="D16" s="383">
        <v>9041</v>
      </c>
      <c r="E16" s="383">
        <v>9135</v>
      </c>
      <c r="F16" s="383">
        <v>8319</v>
      </c>
      <c r="G16" s="383">
        <v>8438</v>
      </c>
      <c r="H16" s="383">
        <v>8447</v>
      </c>
      <c r="I16" s="383">
        <v>8059</v>
      </c>
      <c r="J16" s="145">
        <v>9126</v>
      </c>
      <c r="K16" s="401">
        <v>7796</v>
      </c>
      <c r="L16" s="393">
        <v>8437</v>
      </c>
    </row>
    <row r="17" spans="1:20" ht="16.5" customHeight="1" thickBot="1" x14ac:dyDescent="0.4">
      <c r="A17" s="476"/>
      <c r="B17" s="146" t="s">
        <v>16</v>
      </c>
      <c r="C17" s="410">
        <v>174692</v>
      </c>
      <c r="D17" s="384">
        <v>160522</v>
      </c>
      <c r="E17" s="384">
        <v>147780</v>
      </c>
      <c r="F17" s="384">
        <v>135435</v>
      </c>
      <c r="G17" s="384">
        <v>126383</v>
      </c>
      <c r="H17" s="384">
        <v>108760</v>
      </c>
      <c r="I17" s="384">
        <v>95637</v>
      </c>
      <c r="J17" s="147">
        <v>86551</v>
      </c>
      <c r="K17" s="402">
        <v>81609</v>
      </c>
      <c r="L17" s="394">
        <v>78177</v>
      </c>
    </row>
    <row r="18" spans="1:20" ht="16.5" customHeight="1" thickBot="1" x14ac:dyDescent="0.4">
      <c r="A18" s="476"/>
      <c r="B18" s="148" t="s">
        <v>223</v>
      </c>
      <c r="C18" s="411">
        <v>107847</v>
      </c>
      <c r="D18" s="385">
        <v>96592</v>
      </c>
      <c r="E18" s="385">
        <v>87598</v>
      </c>
      <c r="F18" s="385">
        <v>79702</v>
      </c>
      <c r="G18" s="385">
        <v>73284</v>
      </c>
      <c r="H18" s="385">
        <v>61296</v>
      </c>
      <c r="I18" s="385">
        <v>52400</v>
      </c>
      <c r="J18" s="149">
        <v>47113</v>
      </c>
      <c r="K18" s="403">
        <v>45080</v>
      </c>
      <c r="L18" s="395">
        <v>42876</v>
      </c>
    </row>
    <row r="19" spans="1:20" ht="16.5" customHeight="1" thickBot="1" x14ac:dyDescent="0.4">
      <c r="A19" s="476"/>
      <c r="B19" s="150" t="s">
        <v>224</v>
      </c>
      <c r="C19" s="412">
        <v>66846</v>
      </c>
      <c r="D19" s="386">
        <v>63930</v>
      </c>
      <c r="E19" s="386">
        <v>60181</v>
      </c>
      <c r="F19" s="386">
        <v>55733</v>
      </c>
      <c r="G19" s="386">
        <v>53098</v>
      </c>
      <c r="H19" s="386">
        <v>47464</v>
      </c>
      <c r="I19" s="386">
        <v>43236</v>
      </c>
      <c r="J19" s="151">
        <v>39438</v>
      </c>
      <c r="K19" s="401">
        <v>36529</v>
      </c>
      <c r="L19" s="396">
        <v>35301</v>
      </c>
    </row>
    <row r="20" spans="1:20" ht="16.5" customHeight="1" thickBot="1" x14ac:dyDescent="0.4">
      <c r="A20" s="476"/>
      <c r="B20" s="153" t="s">
        <v>14</v>
      </c>
      <c r="C20" s="413">
        <v>38</v>
      </c>
      <c r="D20" s="387">
        <v>40</v>
      </c>
      <c r="E20" s="387">
        <v>41</v>
      </c>
      <c r="F20" s="387">
        <v>41</v>
      </c>
      <c r="G20" s="387">
        <v>42</v>
      </c>
      <c r="H20" s="387">
        <v>44</v>
      </c>
      <c r="I20" s="387">
        <v>45</v>
      </c>
      <c r="J20" s="154">
        <v>46</v>
      </c>
      <c r="K20" s="387">
        <v>45</v>
      </c>
      <c r="L20" s="155">
        <v>45</v>
      </c>
      <c r="M20" s="152"/>
      <c r="N20" s="152"/>
      <c r="O20" s="152"/>
      <c r="P20" s="152"/>
      <c r="Q20" s="152"/>
      <c r="R20" s="152"/>
    </row>
    <row r="21" spans="1:20" ht="16.5" customHeight="1" thickBot="1" x14ac:dyDescent="0.4">
      <c r="A21" s="476" t="s">
        <v>17</v>
      </c>
      <c r="B21" s="156" t="s">
        <v>225</v>
      </c>
      <c r="C21" s="408">
        <v>90969</v>
      </c>
      <c r="D21" s="67">
        <v>90495</v>
      </c>
      <c r="E21" s="67">
        <v>87162</v>
      </c>
      <c r="F21" s="67">
        <v>83572</v>
      </c>
      <c r="G21" s="67">
        <v>77048</v>
      </c>
      <c r="H21" s="67">
        <v>72964</v>
      </c>
      <c r="I21" s="67">
        <v>65576</v>
      </c>
      <c r="J21" s="144">
        <v>61847</v>
      </c>
      <c r="K21" s="400">
        <v>59907</v>
      </c>
      <c r="L21" s="392">
        <v>58574</v>
      </c>
    </row>
    <row r="22" spans="1:20" ht="16.5" customHeight="1" thickBot="1" x14ac:dyDescent="0.4">
      <c r="A22" s="476"/>
      <c r="B22" s="103" t="s">
        <v>18</v>
      </c>
      <c r="C22" s="409">
        <v>86996</v>
      </c>
      <c r="D22" s="383">
        <v>75262</v>
      </c>
      <c r="E22" s="383">
        <v>65636</v>
      </c>
      <c r="F22" s="383">
        <v>56952</v>
      </c>
      <c r="G22" s="383">
        <v>52890</v>
      </c>
      <c r="H22" s="383">
        <v>39631</v>
      </c>
      <c r="I22" s="383">
        <v>33379</v>
      </c>
      <c r="J22" s="145">
        <v>28688</v>
      </c>
      <c r="K22" s="401">
        <v>28840</v>
      </c>
      <c r="L22" s="393">
        <v>29155</v>
      </c>
    </row>
    <row r="23" spans="1:20" ht="16.5" customHeight="1" thickBot="1" x14ac:dyDescent="0.4">
      <c r="A23" s="476"/>
      <c r="B23" s="103" t="s">
        <v>19</v>
      </c>
      <c r="C23" s="409">
        <v>41450</v>
      </c>
      <c r="D23" s="383">
        <v>39678</v>
      </c>
      <c r="E23" s="383">
        <v>36342</v>
      </c>
      <c r="F23" s="383">
        <v>34075</v>
      </c>
      <c r="G23" s="383">
        <v>31885</v>
      </c>
      <c r="H23" s="383">
        <v>29405</v>
      </c>
      <c r="I23" s="383">
        <v>25975</v>
      </c>
      <c r="J23" s="145">
        <v>23151</v>
      </c>
      <c r="K23" s="401">
        <v>21443</v>
      </c>
      <c r="L23" s="393">
        <v>19856</v>
      </c>
    </row>
    <row r="24" spans="1:20" ht="16.5" customHeight="1" thickBot="1" x14ac:dyDescent="0.4">
      <c r="A24" s="476"/>
      <c r="B24" s="103" t="s">
        <v>222</v>
      </c>
      <c r="C24" s="409">
        <v>9083</v>
      </c>
      <c r="D24" s="383">
        <v>9041</v>
      </c>
      <c r="E24" s="383">
        <v>9135</v>
      </c>
      <c r="F24" s="383">
        <v>8319</v>
      </c>
      <c r="G24" s="383">
        <v>8438</v>
      </c>
      <c r="H24" s="383">
        <v>8447</v>
      </c>
      <c r="I24" s="383">
        <v>8059</v>
      </c>
      <c r="J24" s="145">
        <v>9126</v>
      </c>
      <c r="K24" s="401">
        <v>7796</v>
      </c>
      <c r="L24" s="393">
        <v>8437</v>
      </c>
    </row>
    <row r="25" spans="1:20" ht="16.5" customHeight="1" thickBot="1" x14ac:dyDescent="0.4">
      <c r="A25" s="476"/>
      <c r="B25" s="146" t="s">
        <v>20</v>
      </c>
      <c r="C25" s="410">
        <v>228499</v>
      </c>
      <c r="D25" s="384">
        <v>214477</v>
      </c>
      <c r="E25" s="384">
        <v>198276</v>
      </c>
      <c r="F25" s="384">
        <v>182918</v>
      </c>
      <c r="G25" s="384">
        <v>170262</v>
      </c>
      <c r="H25" s="384">
        <v>150447</v>
      </c>
      <c r="I25" s="384">
        <v>132989</v>
      </c>
      <c r="J25" s="147">
        <v>122812</v>
      </c>
      <c r="K25" s="402">
        <v>117985</v>
      </c>
      <c r="L25" s="394">
        <v>116021</v>
      </c>
    </row>
    <row r="26" spans="1:20" ht="16.5" customHeight="1" thickBot="1" x14ac:dyDescent="0.4">
      <c r="A26" s="476"/>
      <c r="B26" s="148" t="s">
        <v>21</v>
      </c>
      <c r="C26" s="411">
        <v>124021</v>
      </c>
      <c r="D26" s="385">
        <v>112367</v>
      </c>
      <c r="E26" s="385">
        <v>101347</v>
      </c>
      <c r="F26" s="385">
        <v>92797</v>
      </c>
      <c r="G26" s="385">
        <v>85022</v>
      </c>
      <c r="H26" s="385">
        <v>72777</v>
      </c>
      <c r="I26" s="385">
        <v>63843</v>
      </c>
      <c r="J26" s="149">
        <v>59669</v>
      </c>
      <c r="K26" s="403">
        <v>58575</v>
      </c>
      <c r="L26" s="395">
        <v>58013</v>
      </c>
    </row>
    <row r="27" spans="1:20" ht="16.5" customHeight="1" thickBot="1" x14ac:dyDescent="0.4">
      <c r="A27" s="476"/>
      <c r="B27" s="150" t="s">
        <v>226</v>
      </c>
      <c r="C27" s="409">
        <v>104479</v>
      </c>
      <c r="D27" s="383">
        <v>102110</v>
      </c>
      <c r="E27" s="383">
        <v>96929</v>
      </c>
      <c r="F27" s="383">
        <v>90121</v>
      </c>
      <c r="G27" s="383">
        <v>85240</v>
      </c>
      <c r="H27" s="383">
        <v>77670</v>
      </c>
      <c r="I27" s="383">
        <v>69146</v>
      </c>
      <c r="J27" s="145">
        <v>63143</v>
      </c>
      <c r="K27" s="401">
        <v>59410</v>
      </c>
      <c r="L27" s="393">
        <v>58008</v>
      </c>
    </row>
    <row r="28" spans="1:20" ht="16.5" customHeight="1" thickBot="1" x14ac:dyDescent="0.4">
      <c r="A28" s="477"/>
      <c r="B28" s="158" t="s">
        <v>14</v>
      </c>
      <c r="C28" s="413">
        <v>46</v>
      </c>
      <c r="D28" s="387">
        <v>48</v>
      </c>
      <c r="E28" s="387">
        <v>49</v>
      </c>
      <c r="F28" s="387">
        <v>49</v>
      </c>
      <c r="G28" s="387">
        <v>50</v>
      </c>
      <c r="H28" s="387">
        <v>52</v>
      </c>
      <c r="I28" s="387">
        <v>52</v>
      </c>
      <c r="J28" s="154">
        <v>51</v>
      </c>
      <c r="K28" s="387">
        <v>50</v>
      </c>
      <c r="L28" s="155">
        <v>50</v>
      </c>
      <c r="M28" s="152"/>
      <c r="N28" s="152"/>
      <c r="O28" s="152"/>
      <c r="P28" s="152"/>
      <c r="Q28" s="152"/>
      <c r="R28" s="152"/>
      <c r="S28" s="159"/>
      <c r="T28" s="160"/>
    </row>
    <row r="29" spans="1:20" ht="16.5" customHeight="1" thickBot="1" x14ac:dyDescent="0.4">
      <c r="A29" s="142" t="s">
        <v>22</v>
      </c>
      <c r="B29" s="161"/>
      <c r="C29" s="162">
        <v>268804</v>
      </c>
      <c r="D29" s="163">
        <v>301121</v>
      </c>
      <c r="E29" s="163">
        <v>311404</v>
      </c>
      <c r="F29" s="163">
        <v>321597</v>
      </c>
      <c r="G29" s="163">
        <v>337212</v>
      </c>
      <c r="H29" s="163">
        <v>361245</v>
      </c>
      <c r="I29" s="163">
        <v>379509</v>
      </c>
      <c r="J29" s="163">
        <v>422670</v>
      </c>
      <c r="K29" s="164">
        <v>443356</v>
      </c>
      <c r="L29" s="398">
        <v>454491</v>
      </c>
    </row>
    <row r="30" spans="1:20" ht="16.5" customHeight="1" thickBot="1" x14ac:dyDescent="0.4">
      <c r="A30" s="142" t="s">
        <v>8</v>
      </c>
      <c r="B30" s="143"/>
      <c r="C30" s="165">
        <v>497303</v>
      </c>
      <c r="D30" s="166">
        <v>515598</v>
      </c>
      <c r="E30" s="166">
        <v>509679</v>
      </c>
      <c r="F30" s="166">
        <v>504516</v>
      </c>
      <c r="G30" s="166">
        <v>507474</v>
      </c>
      <c r="H30" s="166">
        <v>511692</v>
      </c>
      <c r="I30" s="390">
        <v>512497</v>
      </c>
      <c r="J30" s="390">
        <v>545482</v>
      </c>
      <c r="K30" s="167">
        <v>561341</v>
      </c>
      <c r="L30" s="399">
        <v>570512</v>
      </c>
    </row>
    <row r="31" spans="1:20" ht="16.5" customHeight="1" x14ac:dyDescent="0.35">
      <c r="C31" s="168"/>
      <c r="D31" s="168"/>
      <c r="E31" s="168"/>
      <c r="F31" s="168"/>
      <c r="G31" s="168"/>
      <c r="H31" s="168"/>
      <c r="I31" s="168"/>
      <c r="J31" s="168"/>
    </row>
    <row r="32" spans="1:20" ht="16.5" customHeight="1" x14ac:dyDescent="0.35">
      <c r="C32" s="13"/>
      <c r="D32" s="13"/>
      <c r="E32" s="13"/>
      <c r="F32" s="13" t="s">
        <v>23</v>
      </c>
      <c r="G32" s="13" t="s">
        <v>23</v>
      </c>
    </row>
    <row r="33" spans="3:10" ht="16.5" customHeight="1" x14ac:dyDescent="0.35">
      <c r="C33" s="13"/>
      <c r="D33" s="13"/>
      <c r="E33" s="13"/>
      <c r="F33" s="13"/>
      <c r="G33" s="13"/>
      <c r="H33" s="13"/>
      <c r="I33" s="13"/>
      <c r="J33" s="13"/>
    </row>
    <row r="34" spans="3:10" ht="16.5" customHeight="1" x14ac:dyDescent="0.35">
      <c r="C34" s="168"/>
      <c r="D34" s="168"/>
      <c r="E34" s="168"/>
      <c r="F34" s="168"/>
      <c r="G34" s="168"/>
      <c r="H34" s="169"/>
      <c r="I34" s="168"/>
      <c r="J34" s="168"/>
    </row>
    <row r="35" spans="3:10" ht="16.5" customHeight="1" x14ac:dyDescent="0.35">
      <c r="C35" s="13"/>
      <c r="D35" s="13"/>
      <c r="E35" s="13"/>
      <c r="F35" s="13"/>
      <c r="G35" s="13"/>
      <c r="H35" s="13"/>
      <c r="I35" s="13" t="s">
        <v>23</v>
      </c>
      <c r="J35" s="13" t="s">
        <v>23</v>
      </c>
    </row>
    <row r="36" spans="3:10" ht="16.5" customHeight="1" x14ac:dyDescent="0.35">
      <c r="C36" s="168"/>
      <c r="D36" s="168"/>
      <c r="E36" s="168"/>
      <c r="F36" s="168"/>
      <c r="G36" s="168"/>
      <c r="H36" s="168"/>
      <c r="I36" s="168"/>
      <c r="J36" s="168"/>
    </row>
    <row r="37" spans="3:10" ht="16.5" customHeight="1" x14ac:dyDescent="0.35">
      <c r="C37" s="168"/>
      <c r="D37" s="168"/>
      <c r="E37" s="168"/>
      <c r="F37" s="168"/>
      <c r="G37" s="168"/>
      <c r="H37" s="168"/>
      <c r="I37" s="168"/>
      <c r="J37" s="168"/>
    </row>
    <row r="39" spans="3:10" ht="16.5" customHeight="1" x14ac:dyDescent="0.35">
      <c r="C39" s="168"/>
      <c r="D39" s="168"/>
      <c r="E39" s="168"/>
      <c r="F39" s="168"/>
      <c r="G39" s="168"/>
      <c r="H39" s="168"/>
      <c r="I39" s="168"/>
      <c r="J39" s="168"/>
    </row>
  </sheetData>
  <mergeCells count="7">
    <mergeCell ref="A13:A20"/>
    <mergeCell ref="A21:A28"/>
    <mergeCell ref="A4:J4"/>
    <mergeCell ref="A6:A12"/>
    <mergeCell ref="A1:K1"/>
    <mergeCell ref="A2:K2"/>
    <mergeCell ref="A3:K3"/>
  </mergeCells>
  <printOptions horizontalCentered="1"/>
  <pageMargins left="0.5" right="0.5" top="0.65" bottom="0.5" header="0.51180555555555596" footer="0.51180555555555596"/>
  <pageSetup scale="81"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ublished="0">
    <pageSetUpPr fitToPage="1"/>
  </sheetPr>
  <dimension ref="A1:N19"/>
  <sheetViews>
    <sheetView topLeftCell="B1" zoomScale="90" zoomScaleNormal="90" zoomScaleSheetLayoutView="100" workbookViewId="0">
      <selection activeCell="B18" sqref="B18"/>
    </sheetView>
  </sheetViews>
  <sheetFormatPr defaultColWidth="5.54296875" defaultRowHeight="13" x14ac:dyDescent="0.35"/>
  <cols>
    <col min="1" max="1" width="5.54296875" style="3"/>
    <col min="2" max="2" width="138.453125" style="3" customWidth="1"/>
    <col min="3" max="16384" width="5.54296875" style="3"/>
  </cols>
  <sheetData>
    <row r="1" spans="1:14" ht="16.5" x14ac:dyDescent="0.35">
      <c r="A1" s="173"/>
      <c r="B1" s="173"/>
      <c r="C1" s="173"/>
      <c r="D1" s="173"/>
      <c r="E1" s="173"/>
      <c r="F1" s="173"/>
      <c r="G1" s="173"/>
      <c r="H1" s="173"/>
      <c r="I1" s="173"/>
      <c r="J1" s="173"/>
      <c r="K1" s="173"/>
      <c r="L1" s="173"/>
      <c r="M1" s="173"/>
      <c r="N1" s="173"/>
    </row>
    <row r="2" spans="1:14" ht="15.5" x14ac:dyDescent="0.35">
      <c r="A2" s="235">
        <v>1</v>
      </c>
      <c r="B2" s="7" t="s">
        <v>350</v>
      </c>
      <c r="C2" s="7"/>
      <c r="D2" s="174"/>
      <c r="E2" s="174"/>
      <c r="F2" s="174"/>
      <c r="G2" s="174"/>
      <c r="H2" s="174"/>
      <c r="I2" s="174"/>
      <c r="J2" s="174"/>
      <c r="K2" s="174"/>
      <c r="L2" s="174"/>
      <c r="M2" s="174"/>
      <c r="N2" s="174"/>
    </row>
    <row r="3" spans="1:14" ht="52" x14ac:dyDescent="0.35">
      <c r="A3" s="235">
        <v>2</v>
      </c>
      <c r="B3" s="7" t="s">
        <v>351</v>
      </c>
      <c r="C3" s="7"/>
      <c r="D3" s="174"/>
      <c r="E3" s="174"/>
      <c r="F3" s="174"/>
      <c r="G3" s="174"/>
      <c r="H3" s="174"/>
      <c r="I3" s="174"/>
      <c r="J3" s="174"/>
      <c r="K3" s="174"/>
      <c r="L3" s="174"/>
      <c r="M3" s="174"/>
      <c r="N3" s="174"/>
    </row>
    <row r="4" spans="1:14" ht="15.5" x14ac:dyDescent="0.35">
      <c r="A4" s="235">
        <v>3</v>
      </c>
      <c r="B4" s="7" t="s">
        <v>24</v>
      </c>
      <c r="C4" s="7"/>
      <c r="D4" s="174"/>
      <c r="E4" s="174"/>
      <c r="F4" s="174"/>
      <c r="G4" s="174"/>
      <c r="H4" s="174"/>
      <c r="I4" s="174"/>
      <c r="J4" s="174"/>
      <c r="K4" s="174"/>
      <c r="L4" s="174"/>
      <c r="M4" s="174"/>
      <c r="N4" s="174"/>
    </row>
    <row r="5" spans="1:14" ht="15.5" x14ac:dyDescent="0.35">
      <c r="A5" s="235">
        <v>4</v>
      </c>
      <c r="B5" s="7" t="s">
        <v>293</v>
      </c>
      <c r="C5" s="7"/>
      <c r="D5" s="174"/>
      <c r="E5" s="174"/>
      <c r="F5" s="174"/>
      <c r="G5" s="174"/>
      <c r="H5" s="174"/>
      <c r="I5" s="174"/>
      <c r="J5" s="174"/>
      <c r="K5" s="174"/>
      <c r="L5" s="174"/>
      <c r="M5" s="174"/>
      <c r="N5" s="174"/>
    </row>
    <row r="6" spans="1:14" ht="15.5" x14ac:dyDescent="0.35">
      <c r="A6" s="235">
        <v>5</v>
      </c>
      <c r="B6" s="7" t="s">
        <v>301</v>
      </c>
      <c r="C6" s="7"/>
      <c r="D6" s="174"/>
      <c r="E6" s="174"/>
      <c r="F6" s="174"/>
      <c r="G6" s="174"/>
      <c r="H6" s="174"/>
      <c r="I6" s="174"/>
      <c r="J6" s="174"/>
      <c r="K6" s="174"/>
      <c r="L6" s="174"/>
      <c r="M6" s="174"/>
      <c r="N6" s="174"/>
    </row>
    <row r="7" spans="1:14" ht="15.5" x14ac:dyDescent="0.35">
      <c r="A7" s="235">
        <v>6</v>
      </c>
      <c r="B7" s="7" t="s">
        <v>294</v>
      </c>
      <c r="C7" s="7"/>
      <c r="D7" s="174"/>
      <c r="E7" s="174"/>
      <c r="F7" s="174"/>
      <c r="G7" s="174"/>
      <c r="H7" s="174"/>
      <c r="I7" s="174"/>
      <c r="J7" s="174"/>
      <c r="K7" s="174"/>
      <c r="L7" s="174"/>
      <c r="M7" s="174"/>
      <c r="N7" s="174"/>
    </row>
    <row r="8" spans="1:14" ht="15.5" x14ac:dyDescent="0.35">
      <c r="A8" s="235">
        <v>7</v>
      </c>
      <c r="B8" s="7" t="s">
        <v>295</v>
      </c>
      <c r="C8" s="7"/>
      <c r="D8" s="174"/>
      <c r="E8" s="174"/>
      <c r="F8" s="174"/>
      <c r="G8" s="174"/>
      <c r="H8" s="174"/>
      <c r="I8" s="174"/>
      <c r="J8" s="174"/>
      <c r="K8" s="174"/>
      <c r="L8" s="174"/>
      <c r="M8" s="174"/>
      <c r="N8" s="174"/>
    </row>
    <row r="9" spans="1:14" ht="26" x14ac:dyDescent="0.35">
      <c r="A9" s="235">
        <v>8</v>
      </c>
      <c r="B9" s="7" t="s">
        <v>352</v>
      </c>
      <c r="C9" s="7"/>
      <c r="D9" s="174"/>
      <c r="E9" s="174"/>
      <c r="F9" s="174"/>
      <c r="G9" s="174"/>
      <c r="H9" s="174"/>
      <c r="I9" s="174"/>
      <c r="J9" s="174"/>
      <c r="K9" s="174"/>
      <c r="L9" s="174"/>
      <c r="M9" s="174"/>
      <c r="N9" s="174"/>
    </row>
    <row r="10" spans="1:14" ht="15.5" x14ac:dyDescent="0.35">
      <c r="A10" s="235">
        <v>9</v>
      </c>
      <c r="B10" s="7" t="s">
        <v>296</v>
      </c>
      <c r="C10" s="7"/>
      <c r="D10" s="174"/>
      <c r="E10" s="174"/>
      <c r="F10" s="174"/>
      <c r="G10" s="174"/>
      <c r="H10" s="174"/>
      <c r="I10" s="174"/>
      <c r="J10" s="174"/>
      <c r="K10" s="174"/>
      <c r="L10" s="174"/>
      <c r="M10" s="174"/>
      <c r="N10" s="174"/>
    </row>
    <row r="11" spans="1:14" ht="15.5" x14ac:dyDescent="0.35">
      <c r="A11" s="235">
        <v>10</v>
      </c>
      <c r="B11" s="7" t="s">
        <v>297</v>
      </c>
      <c r="C11" s="7"/>
      <c r="D11" s="174"/>
      <c r="E11" s="174"/>
      <c r="F11" s="174"/>
      <c r="G11" s="174"/>
      <c r="H11" s="174"/>
      <c r="I11" s="174"/>
      <c r="J11" s="174"/>
      <c r="K11" s="174"/>
      <c r="L11" s="174"/>
      <c r="M11" s="174"/>
      <c r="N11" s="174"/>
    </row>
    <row r="12" spans="1:14" ht="15.5" x14ac:dyDescent="0.35">
      <c r="A12" s="235">
        <v>11</v>
      </c>
      <c r="B12" s="7" t="s">
        <v>298</v>
      </c>
      <c r="C12" s="7"/>
      <c r="D12"/>
      <c r="E12"/>
      <c r="F12"/>
      <c r="G12"/>
      <c r="H12"/>
      <c r="I12"/>
      <c r="J12"/>
      <c r="K12"/>
      <c r="L12"/>
      <c r="M12"/>
      <c r="N12"/>
    </row>
    <row r="13" spans="1:14" ht="15.5" x14ac:dyDescent="0.35">
      <c r="A13" s="235">
        <v>12</v>
      </c>
      <c r="B13" s="7" t="s">
        <v>299</v>
      </c>
      <c r="C13" s="7"/>
      <c r="D13"/>
      <c r="E13"/>
      <c r="F13"/>
      <c r="G13"/>
      <c r="H13"/>
      <c r="I13"/>
      <c r="J13"/>
      <c r="K13"/>
      <c r="L13"/>
      <c r="M13"/>
      <c r="N13"/>
    </row>
    <row r="14" spans="1:14" ht="15.5" x14ac:dyDescent="0.35">
      <c r="A14" s="235">
        <v>13</v>
      </c>
      <c r="B14" s="7" t="s">
        <v>302</v>
      </c>
      <c r="C14" s="7"/>
      <c r="D14"/>
      <c r="E14"/>
      <c r="F14"/>
      <c r="G14"/>
      <c r="H14"/>
      <c r="I14"/>
      <c r="J14"/>
      <c r="K14"/>
      <c r="L14"/>
      <c r="M14"/>
      <c r="N14"/>
    </row>
    <row r="15" spans="1:14" ht="15.5" x14ac:dyDescent="0.35">
      <c r="A15" s="235">
        <v>14</v>
      </c>
      <c r="B15" s="7" t="s">
        <v>300</v>
      </c>
      <c r="C15" s="7"/>
      <c r="D15"/>
      <c r="E15"/>
      <c r="F15"/>
      <c r="G15"/>
      <c r="H15"/>
      <c r="I15"/>
      <c r="J15"/>
      <c r="K15"/>
      <c r="L15"/>
      <c r="M15"/>
      <c r="N15"/>
    </row>
    <row r="16" spans="1:14" ht="39" x14ac:dyDescent="0.35">
      <c r="A16" s="235">
        <v>15</v>
      </c>
      <c r="B16" s="7" t="s">
        <v>353</v>
      </c>
      <c r="C16" s="7"/>
      <c r="D16"/>
      <c r="E16"/>
      <c r="F16"/>
      <c r="G16"/>
      <c r="H16"/>
      <c r="I16"/>
      <c r="J16"/>
      <c r="K16"/>
      <c r="L16"/>
      <c r="M16"/>
      <c r="N16"/>
    </row>
    <row r="17" spans="1:3" ht="15.5" x14ac:dyDescent="0.35">
      <c r="A17" s="236"/>
      <c r="B17" s="8" t="s">
        <v>164</v>
      </c>
      <c r="C17" s="7"/>
    </row>
    <row r="18" spans="1:3" x14ac:dyDescent="0.35">
      <c r="A18" s="237"/>
      <c r="B18" s="8" t="s">
        <v>332</v>
      </c>
      <c r="C18" s="8"/>
    </row>
    <row r="19" spans="1:3" x14ac:dyDescent="0.35">
      <c r="A19" s="237"/>
    </row>
  </sheetData>
  <printOptions horizontalCentered="1"/>
  <pageMargins left="0.5" right="0.5" top="0.65" bottom="0.5" header="0.51180555555555596" footer="0.51180555555555596"/>
  <pageSetup scale="88" orientation="landscape"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G27"/>
  <sheetViews>
    <sheetView zoomScale="80" zoomScaleNormal="80" zoomScaleSheetLayoutView="100" workbookViewId="0">
      <selection activeCell="B1" sqref="B1:F1"/>
    </sheetView>
  </sheetViews>
  <sheetFormatPr defaultColWidth="11.08984375" defaultRowHeight="16.5" customHeight="1" x14ac:dyDescent="0.35"/>
  <cols>
    <col min="1" max="1" width="3.08984375" style="105" customWidth="1"/>
    <col min="2" max="2" width="36.08984375" style="105" bestFit="1" customWidth="1"/>
    <col min="3" max="3" width="43" style="105" bestFit="1" customWidth="1"/>
    <col min="4" max="6" width="16.54296875" style="105" customWidth="1"/>
    <col min="7" max="12" width="10.54296875" style="105" customWidth="1"/>
    <col min="13" max="16384" width="11.08984375" style="105"/>
  </cols>
  <sheetData>
    <row r="1" spans="2:7" ht="16.5" customHeight="1" x14ac:dyDescent="0.35">
      <c r="B1" s="473" t="s">
        <v>25</v>
      </c>
      <c r="C1" s="473"/>
      <c r="D1" s="473"/>
      <c r="E1" s="473"/>
      <c r="F1" s="473"/>
    </row>
    <row r="2" spans="2:7" ht="16.5" customHeight="1" x14ac:dyDescent="0.35">
      <c r="B2" s="481" t="s">
        <v>333</v>
      </c>
      <c r="C2" s="481"/>
      <c r="D2" s="481"/>
      <c r="E2" s="481"/>
      <c r="F2" s="481"/>
    </row>
    <row r="3" spans="2:7" ht="16.5" customHeight="1" x14ac:dyDescent="0.35">
      <c r="B3" s="473" t="s">
        <v>1</v>
      </c>
      <c r="C3" s="473"/>
      <c r="D3" s="473"/>
      <c r="E3" s="473"/>
      <c r="F3" s="473"/>
    </row>
    <row r="4" spans="2:7" ht="16.5" customHeight="1" thickBot="1" x14ac:dyDescent="0.4">
      <c r="B4" s="106"/>
      <c r="C4" s="106"/>
      <c r="D4" s="106"/>
      <c r="E4" s="106"/>
      <c r="F4" s="106"/>
    </row>
    <row r="5" spans="2:7" ht="28.5" thickBot="1" x14ac:dyDescent="0.4">
      <c r="B5" s="107"/>
      <c r="C5" s="108"/>
      <c r="D5" s="109" t="s">
        <v>197</v>
      </c>
      <c r="E5" s="110" t="s">
        <v>26</v>
      </c>
      <c r="F5" s="111" t="s">
        <v>27</v>
      </c>
    </row>
    <row r="6" spans="2:7" ht="16.5" customHeight="1" x14ac:dyDescent="0.35">
      <c r="B6" s="470" t="s">
        <v>2</v>
      </c>
      <c r="C6" s="11" t="s">
        <v>198</v>
      </c>
      <c r="D6" s="112">
        <v>9030</v>
      </c>
      <c r="E6" s="113">
        <v>3226</v>
      </c>
      <c r="F6" s="114">
        <v>12257</v>
      </c>
      <c r="G6" s="354"/>
    </row>
    <row r="7" spans="2:7" ht="16.5" customHeight="1" x14ac:dyDescent="0.35">
      <c r="B7" s="471"/>
      <c r="C7" s="14" t="s">
        <v>199</v>
      </c>
      <c r="D7" s="115">
        <v>1</v>
      </c>
      <c r="E7" s="116">
        <v>274</v>
      </c>
      <c r="F7" s="117">
        <v>275</v>
      </c>
      <c r="G7" s="354"/>
    </row>
    <row r="8" spans="2:7" ht="16.5" customHeight="1" x14ac:dyDescent="0.35">
      <c r="B8" s="471"/>
      <c r="C8" s="14" t="s">
        <v>200</v>
      </c>
      <c r="D8" s="115">
        <v>13715</v>
      </c>
      <c r="E8" s="116">
        <v>5398</v>
      </c>
      <c r="F8" s="117">
        <v>19113</v>
      </c>
      <c r="G8" s="354"/>
    </row>
    <row r="9" spans="2:7" ht="16.5" customHeight="1" x14ac:dyDescent="0.35">
      <c r="B9" s="471"/>
      <c r="C9" s="14" t="s">
        <v>201</v>
      </c>
      <c r="D9" s="115">
        <v>7993</v>
      </c>
      <c r="E9" s="116">
        <v>4624</v>
      </c>
      <c r="F9" s="117">
        <v>12617</v>
      </c>
      <c r="G9" s="354"/>
    </row>
    <row r="10" spans="2:7" ht="16.5" customHeight="1" x14ac:dyDescent="0.35">
      <c r="B10" s="471"/>
      <c r="C10" s="14" t="s">
        <v>202</v>
      </c>
      <c r="D10" s="115">
        <v>670</v>
      </c>
      <c r="E10" s="116">
        <v>420</v>
      </c>
      <c r="F10" s="117">
        <v>1090</v>
      </c>
      <c r="G10" s="354"/>
    </row>
    <row r="11" spans="2:7" ht="16.5" customHeight="1" x14ac:dyDescent="0.35">
      <c r="B11" s="471"/>
      <c r="C11" s="14" t="s">
        <v>203</v>
      </c>
      <c r="D11" s="115">
        <v>2175</v>
      </c>
      <c r="E11" s="116">
        <v>7509</v>
      </c>
      <c r="F11" s="117">
        <v>9685</v>
      </c>
      <c r="G11" s="354"/>
    </row>
    <row r="12" spans="2:7" ht="16.5" customHeight="1" x14ac:dyDescent="0.35">
      <c r="B12" s="471"/>
      <c r="C12" s="14" t="s">
        <v>204</v>
      </c>
      <c r="D12" s="115">
        <v>1430</v>
      </c>
      <c r="E12" s="116">
        <v>718</v>
      </c>
      <c r="F12" s="117">
        <v>2148</v>
      </c>
      <c r="G12" s="354"/>
    </row>
    <row r="13" spans="2:7" ht="16.5" customHeight="1" x14ac:dyDescent="0.35">
      <c r="B13" s="471"/>
      <c r="C13" s="14" t="s">
        <v>205</v>
      </c>
      <c r="D13" s="115">
        <v>627</v>
      </c>
      <c r="E13" s="116">
        <v>762</v>
      </c>
      <c r="F13" s="117">
        <v>1390</v>
      </c>
      <c r="G13" s="354"/>
    </row>
    <row r="14" spans="2:7" ht="16.5" customHeight="1" thickBot="1" x14ac:dyDescent="0.4">
      <c r="B14" s="471"/>
      <c r="C14" s="15" t="s">
        <v>3</v>
      </c>
      <c r="D14" s="118">
        <v>35642</v>
      </c>
      <c r="E14" s="119">
        <v>22933</v>
      </c>
      <c r="F14" s="120">
        <v>58574</v>
      </c>
      <c r="G14" s="354"/>
    </row>
    <row r="15" spans="2:7" ht="16.5" customHeight="1" thickBot="1" x14ac:dyDescent="0.4">
      <c r="B15" s="121" t="s">
        <v>4</v>
      </c>
      <c r="C15" s="16" t="s">
        <v>206</v>
      </c>
      <c r="D15" s="122">
        <v>24613</v>
      </c>
      <c r="E15" s="123">
        <v>4542</v>
      </c>
      <c r="F15" s="124">
        <v>29155</v>
      </c>
      <c r="G15" s="354"/>
    </row>
    <row r="16" spans="2:7" ht="16.5" customHeight="1" x14ac:dyDescent="0.35">
      <c r="B16" s="470" t="s">
        <v>5</v>
      </c>
      <c r="C16" s="11" t="s">
        <v>207</v>
      </c>
      <c r="D16" s="115">
        <v>21</v>
      </c>
      <c r="E16" s="116">
        <v>1228</v>
      </c>
      <c r="F16" s="117">
        <v>1250</v>
      </c>
      <c r="G16" s="354"/>
    </row>
    <row r="17" spans="2:7" ht="16.5" customHeight="1" x14ac:dyDescent="0.35">
      <c r="B17" s="471"/>
      <c r="C17" s="14" t="s">
        <v>208</v>
      </c>
      <c r="D17" s="115">
        <v>1425</v>
      </c>
      <c r="E17" s="116">
        <v>873</v>
      </c>
      <c r="F17" s="117">
        <v>2298</v>
      </c>
      <c r="G17" s="354"/>
    </row>
    <row r="18" spans="2:7" ht="16.5" customHeight="1" x14ac:dyDescent="0.35">
      <c r="B18" s="471"/>
      <c r="C18" s="14" t="s">
        <v>209</v>
      </c>
      <c r="D18" s="115">
        <v>3653</v>
      </c>
      <c r="E18" s="116">
        <v>2656</v>
      </c>
      <c r="F18" s="117">
        <v>6309</v>
      </c>
      <c r="G18" s="354"/>
    </row>
    <row r="19" spans="2:7" ht="16.5" customHeight="1" x14ac:dyDescent="0.35">
      <c r="B19" s="471"/>
      <c r="C19" s="14" t="s">
        <v>210</v>
      </c>
      <c r="D19" s="115">
        <v>6579</v>
      </c>
      <c r="E19" s="116">
        <v>2021</v>
      </c>
      <c r="F19" s="117">
        <v>8600</v>
      </c>
      <c r="G19" s="354"/>
    </row>
    <row r="20" spans="2:7" ht="16.5" customHeight="1" x14ac:dyDescent="0.35">
      <c r="B20" s="471"/>
      <c r="C20" s="14" t="s">
        <v>211</v>
      </c>
      <c r="D20" s="115">
        <v>327</v>
      </c>
      <c r="E20" s="116">
        <v>1071</v>
      </c>
      <c r="F20" s="117">
        <v>1399</v>
      </c>
      <c r="G20" s="354"/>
    </row>
    <row r="21" spans="2:7" ht="16.5" customHeight="1" thickBot="1" x14ac:dyDescent="0.4">
      <c r="B21" s="472"/>
      <c r="C21" s="17" t="s">
        <v>6</v>
      </c>
      <c r="D21" s="118">
        <v>12006</v>
      </c>
      <c r="E21" s="119">
        <v>7850</v>
      </c>
      <c r="F21" s="120">
        <v>19856</v>
      </c>
      <c r="G21" s="354"/>
    </row>
    <row r="22" spans="2:7" ht="16.5" customHeight="1" x14ac:dyDescent="0.35">
      <c r="B22" s="464" t="s">
        <v>7</v>
      </c>
      <c r="C22" s="465"/>
      <c r="D22" s="125">
        <v>72260</v>
      </c>
      <c r="E22" s="126">
        <v>35325</v>
      </c>
      <c r="F22" s="127">
        <v>107585</v>
      </c>
      <c r="G22" s="354"/>
    </row>
    <row r="23" spans="2:7" ht="16.5" customHeight="1" thickBot="1" x14ac:dyDescent="0.4">
      <c r="B23" s="466" t="s">
        <v>231</v>
      </c>
      <c r="C23" s="467"/>
      <c r="D23" s="128">
        <v>6536</v>
      </c>
      <c r="E23" s="129">
        <v>1901</v>
      </c>
      <c r="F23" s="130">
        <v>8437</v>
      </c>
      <c r="G23" s="354"/>
    </row>
    <row r="24" spans="2:7" ht="16.5" customHeight="1" x14ac:dyDescent="0.35">
      <c r="B24" s="464" t="s">
        <v>212</v>
      </c>
      <c r="C24" s="465"/>
      <c r="D24" s="131">
        <v>78796</v>
      </c>
      <c r="E24" s="132">
        <v>37225</v>
      </c>
      <c r="F24" s="133">
        <v>116021</v>
      </c>
      <c r="G24" s="354"/>
    </row>
    <row r="25" spans="2:7" ht="16.5" customHeight="1" thickBot="1" x14ac:dyDescent="0.4">
      <c r="B25" s="466" t="s">
        <v>232</v>
      </c>
      <c r="C25" s="467"/>
      <c r="D25" s="134">
        <v>306178</v>
      </c>
      <c r="E25" s="135">
        <v>148313</v>
      </c>
      <c r="F25" s="136">
        <v>454491</v>
      </c>
      <c r="G25" s="354"/>
    </row>
    <row r="26" spans="2:7" ht="16.5" customHeight="1" thickBot="1" x14ac:dyDescent="0.4">
      <c r="B26" s="137" t="s">
        <v>8</v>
      </c>
      <c r="C26" s="138"/>
      <c r="D26" s="139">
        <v>384974</v>
      </c>
      <c r="E26" s="140">
        <v>185539</v>
      </c>
      <c r="F26" s="141">
        <v>570512</v>
      </c>
      <c r="G26" s="354"/>
    </row>
    <row r="27" spans="2:7" ht="16.5" customHeight="1" x14ac:dyDescent="0.35">
      <c r="B27" s="10"/>
      <c r="C27" s="2"/>
      <c r="D27" s="2"/>
      <c r="E27" s="2"/>
      <c r="F27" s="2"/>
      <c r="G27" s="1"/>
    </row>
  </sheetData>
  <mergeCells count="9">
    <mergeCell ref="B1:F1"/>
    <mergeCell ref="B2:F2"/>
    <mergeCell ref="B3:F3"/>
    <mergeCell ref="B6:B14"/>
    <mergeCell ref="B25:C25"/>
    <mergeCell ref="B24:C24"/>
    <mergeCell ref="B23:C23"/>
    <mergeCell ref="B22:C22"/>
    <mergeCell ref="B16:B21"/>
  </mergeCells>
  <printOptions horizontalCentered="1"/>
  <pageMargins left="0.5" right="0.5" top="0.65" bottom="0.28000000000000003" header="0.51180555555555596" footer="0.3"/>
  <pageSetup scale="76"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C195E-BE9A-4DD3-9868-5E8232AB52B5}">
  <sheetPr published="0"/>
  <dimension ref="A2:C22"/>
  <sheetViews>
    <sheetView zoomScale="90" zoomScaleNormal="90" workbookViewId="0">
      <selection activeCell="B22" sqref="B22"/>
    </sheetView>
  </sheetViews>
  <sheetFormatPr defaultColWidth="9.08984375" defaultRowHeight="13" x14ac:dyDescent="0.3"/>
  <cols>
    <col min="1" max="1" width="2.453125" style="170" bestFit="1" customWidth="1"/>
    <col min="2" max="2" width="93.54296875" style="170" customWidth="1"/>
    <col min="3" max="12" width="10.54296875" style="170" customWidth="1"/>
    <col min="13" max="16384" width="9.08984375" style="170"/>
  </cols>
  <sheetData>
    <row r="2" spans="1:3" ht="68.25" customHeight="1" x14ac:dyDescent="0.3">
      <c r="A2" s="234">
        <v>1</v>
      </c>
      <c r="B2" s="483" t="s">
        <v>354</v>
      </c>
      <c r="C2" s="484"/>
    </row>
    <row r="3" spans="1:3" ht="15.5" x14ac:dyDescent="0.3">
      <c r="A3" s="234">
        <v>2</v>
      </c>
      <c r="B3" s="482" t="s">
        <v>277</v>
      </c>
      <c r="C3" s="482"/>
    </row>
    <row r="4" spans="1:3" ht="15.5" x14ac:dyDescent="0.3">
      <c r="A4" s="234">
        <v>3</v>
      </c>
      <c r="B4" s="482" t="s">
        <v>278</v>
      </c>
      <c r="C4" s="482"/>
    </row>
    <row r="5" spans="1:3" ht="15.5" x14ac:dyDescent="0.3">
      <c r="A5" s="234">
        <v>4</v>
      </c>
      <c r="B5" s="482" t="s">
        <v>279</v>
      </c>
      <c r="C5" s="482"/>
    </row>
    <row r="6" spans="1:3" ht="15.5" x14ac:dyDescent="0.3">
      <c r="A6" s="234">
        <v>5</v>
      </c>
      <c r="B6" s="482" t="s">
        <v>280</v>
      </c>
      <c r="C6" s="482"/>
    </row>
    <row r="7" spans="1:3" ht="15.5" x14ac:dyDescent="0.3">
      <c r="A7" s="234">
        <v>6</v>
      </c>
      <c r="B7" s="482" t="s">
        <v>281</v>
      </c>
      <c r="C7" s="482"/>
    </row>
    <row r="8" spans="1:3" ht="15.5" x14ac:dyDescent="0.3">
      <c r="A8" s="234">
        <v>7</v>
      </c>
      <c r="B8" s="482" t="s">
        <v>303</v>
      </c>
      <c r="C8" s="482"/>
    </row>
    <row r="9" spans="1:3" ht="15.5" x14ac:dyDescent="0.3">
      <c r="A9" s="234">
        <v>8</v>
      </c>
      <c r="B9" s="482" t="s">
        <v>304</v>
      </c>
      <c r="C9" s="482"/>
    </row>
    <row r="10" spans="1:3" ht="15.5" x14ac:dyDescent="0.3">
      <c r="A10" s="234">
        <v>9</v>
      </c>
      <c r="B10" s="482" t="s">
        <v>282</v>
      </c>
      <c r="C10" s="482"/>
    </row>
    <row r="11" spans="1:3" ht="15.5" x14ac:dyDescent="0.3">
      <c r="A11" s="234">
        <v>10</v>
      </c>
      <c r="B11" s="482" t="s">
        <v>283</v>
      </c>
      <c r="C11" s="482"/>
    </row>
    <row r="12" spans="1:3" ht="15.5" x14ac:dyDescent="0.3">
      <c r="A12" s="234">
        <v>11</v>
      </c>
      <c r="B12" s="482" t="s">
        <v>284</v>
      </c>
      <c r="C12" s="482"/>
    </row>
    <row r="13" spans="1:3" ht="15.5" x14ac:dyDescent="0.3">
      <c r="A13" s="234">
        <v>12</v>
      </c>
      <c r="B13" s="482" t="s">
        <v>305</v>
      </c>
      <c r="C13" s="482"/>
    </row>
    <row r="14" spans="1:3" ht="15.5" x14ac:dyDescent="0.3">
      <c r="A14" s="234">
        <v>13</v>
      </c>
      <c r="B14" s="482" t="s">
        <v>285</v>
      </c>
      <c r="C14" s="482"/>
    </row>
    <row r="15" spans="1:3" ht="15.5" x14ac:dyDescent="0.3">
      <c r="A15" s="234">
        <v>14</v>
      </c>
      <c r="B15" s="482" t="s">
        <v>286</v>
      </c>
      <c r="C15" s="482"/>
    </row>
    <row r="16" spans="1:3" ht="15.5" x14ac:dyDescent="0.3">
      <c r="A16" s="234">
        <v>15</v>
      </c>
      <c r="B16" s="482" t="s">
        <v>287</v>
      </c>
      <c r="C16" s="482"/>
    </row>
    <row r="17" spans="1:3" ht="41.25" customHeight="1" x14ac:dyDescent="0.3">
      <c r="A17" s="234">
        <v>16</v>
      </c>
      <c r="B17" s="483" t="s">
        <v>306</v>
      </c>
      <c r="C17" s="484"/>
    </row>
    <row r="18" spans="1:3" ht="15.5" x14ac:dyDescent="0.3">
      <c r="A18" s="234">
        <v>17</v>
      </c>
      <c r="B18" s="482" t="s">
        <v>11</v>
      </c>
      <c r="C18" s="482"/>
    </row>
    <row r="19" spans="1:3" ht="15.5" x14ac:dyDescent="0.3">
      <c r="A19" s="234">
        <v>18</v>
      </c>
      <c r="B19" s="482" t="s">
        <v>307</v>
      </c>
      <c r="C19" s="482"/>
    </row>
    <row r="20" spans="1:3" x14ac:dyDescent="0.3">
      <c r="A20" s="171"/>
      <c r="B20" s="485" t="s">
        <v>165</v>
      </c>
      <c r="C20" s="485"/>
    </row>
    <row r="21" spans="1:3" x14ac:dyDescent="0.3">
      <c r="A21" s="171"/>
      <c r="B21" s="485" t="s">
        <v>355</v>
      </c>
      <c r="C21" s="485"/>
    </row>
    <row r="22" spans="1:3" x14ac:dyDescent="0.3">
      <c r="B22" s="238"/>
      <c r="C22" s="238"/>
    </row>
  </sheetData>
  <mergeCells count="20">
    <mergeCell ref="B17:C17"/>
    <mergeCell ref="B21:C21"/>
    <mergeCell ref="B9:C9"/>
    <mergeCell ref="B10:C10"/>
    <mergeCell ref="B11:C11"/>
    <mergeCell ref="B12:C12"/>
    <mergeCell ref="B13:C13"/>
    <mergeCell ref="B14:C14"/>
    <mergeCell ref="B15:C15"/>
    <mergeCell ref="B16:C16"/>
    <mergeCell ref="B18:C18"/>
    <mergeCell ref="B19:C19"/>
    <mergeCell ref="B20:C20"/>
    <mergeCell ref="B5:C5"/>
    <mergeCell ref="B6:C6"/>
    <mergeCell ref="B7:C7"/>
    <mergeCell ref="B2:C2"/>
    <mergeCell ref="B8:C8"/>
    <mergeCell ref="B3:C3"/>
    <mergeCell ref="B4:C4"/>
  </mergeCell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8"/>
  <sheetViews>
    <sheetView zoomScale="90" zoomScaleNormal="90" zoomScaleSheetLayoutView="100" workbookViewId="0">
      <selection activeCell="B1" sqref="B1:G1"/>
    </sheetView>
  </sheetViews>
  <sheetFormatPr defaultColWidth="9.08984375" defaultRowHeight="16.5" customHeight="1" x14ac:dyDescent="0.35"/>
  <cols>
    <col min="1" max="1" width="3.453125" style="3" customWidth="1"/>
    <col min="2" max="2" width="26.54296875" style="3" bestFit="1" customWidth="1"/>
    <col min="3" max="3" width="22.08984375" style="3" bestFit="1" customWidth="1"/>
    <col min="4" max="4" width="29.08984375" style="3" bestFit="1" customWidth="1"/>
    <col min="5" max="7" width="12.08984375" style="3" customWidth="1"/>
    <col min="8" max="12" width="10.54296875" style="3" customWidth="1"/>
    <col min="13" max="16384" width="9.08984375" style="3"/>
  </cols>
  <sheetData>
    <row r="1" spans="2:7" ht="16.5" customHeight="1" x14ac:dyDescent="0.35">
      <c r="B1" s="480" t="s">
        <v>28</v>
      </c>
      <c r="C1" s="480"/>
      <c r="D1" s="480"/>
      <c r="E1" s="480"/>
      <c r="F1" s="480"/>
      <c r="G1" s="480"/>
    </row>
    <row r="2" spans="2:7" ht="16.5" customHeight="1" x14ac:dyDescent="0.35">
      <c r="B2" s="480" t="s">
        <v>334</v>
      </c>
      <c r="C2" s="480"/>
      <c r="D2" s="480"/>
      <c r="E2" s="480"/>
      <c r="F2" s="480"/>
      <c r="G2" s="480"/>
    </row>
    <row r="3" spans="2:7" ht="16.5" customHeight="1" x14ac:dyDescent="0.35">
      <c r="B3" s="473" t="s">
        <v>1</v>
      </c>
      <c r="C3" s="473"/>
      <c r="D3" s="473"/>
      <c r="E3" s="473"/>
      <c r="F3" s="473"/>
      <c r="G3" s="473"/>
    </row>
    <row r="4" spans="2:7" ht="16.5" customHeight="1" thickBot="1" x14ac:dyDescent="0.4">
      <c r="B4" s="44"/>
      <c r="C4" s="44"/>
      <c r="D4" s="44"/>
      <c r="E4" s="44"/>
      <c r="F4" s="44"/>
      <c r="G4" s="44"/>
    </row>
    <row r="5" spans="2:7" ht="28.5" thickBot="1" x14ac:dyDescent="0.4">
      <c r="B5" s="491" t="s">
        <v>29</v>
      </c>
      <c r="C5" s="492"/>
      <c r="D5" s="493"/>
      <c r="E5" s="83" t="s">
        <v>30</v>
      </c>
      <c r="F5" s="84" t="s">
        <v>191</v>
      </c>
      <c r="G5" s="85" t="s">
        <v>31</v>
      </c>
    </row>
    <row r="6" spans="2:7" ht="16.5" customHeight="1" x14ac:dyDescent="0.35">
      <c r="B6" s="488" t="s">
        <v>316</v>
      </c>
      <c r="C6" s="486" t="s">
        <v>36</v>
      </c>
      <c r="D6" s="86" t="s">
        <v>34</v>
      </c>
      <c r="E6" s="349">
        <v>36452.316176</v>
      </c>
      <c r="F6" s="89"/>
      <c r="G6" s="90"/>
    </row>
    <row r="7" spans="2:7" ht="16.5" customHeight="1" x14ac:dyDescent="0.35">
      <c r="B7" s="488"/>
      <c r="C7" s="486"/>
      <c r="D7" s="86" t="s">
        <v>37</v>
      </c>
      <c r="E7" s="89">
        <v>36133.597310999998</v>
      </c>
      <c r="F7" s="89">
        <v>-1173.4622260000001</v>
      </c>
      <c r="G7" s="90">
        <v>34960.135084000001</v>
      </c>
    </row>
    <row r="8" spans="2:7" ht="16.5" customHeight="1" x14ac:dyDescent="0.35">
      <c r="B8" s="490"/>
      <c r="C8" s="487"/>
      <c r="D8" s="87" t="s">
        <v>32</v>
      </c>
      <c r="E8" s="91">
        <v>0.87434462059999996</v>
      </c>
      <c r="F8" s="92"/>
      <c r="G8" s="93"/>
    </row>
    <row r="9" spans="2:7" ht="16.5" customHeight="1" x14ac:dyDescent="0.35">
      <c r="B9" s="488" t="s">
        <v>324</v>
      </c>
      <c r="C9" s="486" t="s">
        <v>33</v>
      </c>
      <c r="D9" s="86" t="s">
        <v>38</v>
      </c>
      <c r="E9" s="89">
        <v>34007.511843</v>
      </c>
      <c r="F9" s="89"/>
      <c r="G9" s="90"/>
    </row>
    <row r="10" spans="2:7" ht="16.5" customHeight="1" x14ac:dyDescent="0.35">
      <c r="B10" s="488"/>
      <c r="C10" s="486"/>
      <c r="D10" s="86" t="s">
        <v>34</v>
      </c>
      <c r="E10" s="89">
        <v>81688.169903999995</v>
      </c>
      <c r="F10" s="89"/>
      <c r="G10" s="90"/>
    </row>
    <row r="11" spans="2:7" ht="16.5" customHeight="1" x14ac:dyDescent="0.35">
      <c r="B11" s="488"/>
      <c r="C11" s="487"/>
      <c r="D11" s="87" t="s">
        <v>35</v>
      </c>
      <c r="E11" s="94">
        <v>115695.68175</v>
      </c>
      <c r="F11" s="92"/>
      <c r="G11" s="93"/>
    </row>
    <row r="12" spans="2:7" ht="16.5" customHeight="1" thickBot="1" x14ac:dyDescent="0.4">
      <c r="B12" s="489"/>
      <c r="C12" s="95" t="s">
        <v>36</v>
      </c>
      <c r="D12" s="88" t="s">
        <v>34</v>
      </c>
      <c r="E12" s="96">
        <v>36216.095155000003</v>
      </c>
      <c r="F12" s="97"/>
      <c r="G12" s="98"/>
    </row>
    <row r="13" spans="2:7" ht="16.5" customHeight="1" x14ac:dyDescent="0.35">
      <c r="B13" s="488" t="s">
        <v>325</v>
      </c>
      <c r="C13" s="486" t="s">
        <v>36</v>
      </c>
      <c r="D13" s="86" t="s">
        <v>192</v>
      </c>
      <c r="E13" s="89">
        <v>35635.870343000002</v>
      </c>
      <c r="F13" s="89"/>
      <c r="G13" s="90"/>
    </row>
    <row r="14" spans="2:7" ht="16.5" customHeight="1" x14ac:dyDescent="0.35">
      <c r="B14" s="488"/>
      <c r="C14" s="486"/>
      <c r="D14" s="86" t="s">
        <v>193</v>
      </c>
      <c r="E14" s="89">
        <v>35369.965330999999</v>
      </c>
      <c r="F14" s="89">
        <v>-1132.6594600000001</v>
      </c>
      <c r="G14" s="90">
        <v>34237.305871999997</v>
      </c>
    </row>
    <row r="15" spans="2:7" ht="16.5" customHeight="1" x14ac:dyDescent="0.35">
      <c r="B15" s="490"/>
      <c r="C15" s="487"/>
      <c r="D15" s="87" t="s">
        <v>32</v>
      </c>
      <c r="E15" s="91">
        <v>0.74617235029999995</v>
      </c>
      <c r="F15" s="92"/>
      <c r="G15" s="93"/>
    </row>
    <row r="16" spans="2:7" ht="16.5" customHeight="1" x14ac:dyDescent="0.35">
      <c r="B16" s="488" t="s">
        <v>335</v>
      </c>
      <c r="C16" s="486" t="s">
        <v>33</v>
      </c>
      <c r="D16" s="86" t="s">
        <v>194</v>
      </c>
      <c r="E16" s="89">
        <v>33217.908369999997</v>
      </c>
      <c r="F16" s="89"/>
      <c r="G16" s="90"/>
    </row>
    <row r="17" spans="1:7" ht="16.5" customHeight="1" x14ac:dyDescent="0.35">
      <c r="B17" s="488"/>
      <c r="C17" s="486"/>
      <c r="D17" s="86" t="s">
        <v>195</v>
      </c>
      <c r="E17" s="89">
        <v>78383.730645999996</v>
      </c>
      <c r="F17" s="89"/>
      <c r="G17" s="90"/>
    </row>
    <row r="18" spans="1:7" ht="16.5" customHeight="1" x14ac:dyDescent="0.35">
      <c r="B18" s="488"/>
      <c r="C18" s="487"/>
      <c r="D18" s="87" t="s">
        <v>35</v>
      </c>
      <c r="E18" s="94">
        <v>111601.63902</v>
      </c>
      <c r="F18" s="92"/>
      <c r="G18" s="93"/>
    </row>
    <row r="19" spans="1:7" ht="16.5" customHeight="1" thickBot="1" x14ac:dyDescent="0.4">
      <c r="B19" s="489"/>
      <c r="C19" s="95" t="s">
        <v>36</v>
      </c>
      <c r="D19" s="99" t="s">
        <v>196</v>
      </c>
      <c r="E19" s="100">
        <v>35116.218382999999</v>
      </c>
      <c r="F19" s="100"/>
      <c r="G19" s="101"/>
    </row>
    <row r="20" spans="1:7" ht="16.5" customHeight="1" x14ac:dyDescent="0.35">
      <c r="B20" s="488" t="s">
        <v>336</v>
      </c>
      <c r="C20" s="486" t="s">
        <v>36</v>
      </c>
      <c r="D20" s="86" t="s">
        <v>192</v>
      </c>
      <c r="E20" s="89">
        <v>34306.853649999997</v>
      </c>
      <c r="F20" s="89"/>
      <c r="G20" s="90"/>
    </row>
    <row r="21" spans="1:7" ht="16.5" customHeight="1" x14ac:dyDescent="0.35">
      <c r="B21" s="488"/>
      <c r="C21" s="486"/>
      <c r="D21" s="86" t="s">
        <v>193</v>
      </c>
      <c r="E21" s="89">
        <v>34012.863396000001</v>
      </c>
      <c r="F21" s="89">
        <v>-909.6930443</v>
      </c>
      <c r="G21" s="90">
        <v>33103.170352000001</v>
      </c>
    </row>
    <row r="22" spans="1:7" ht="16.5" customHeight="1" x14ac:dyDescent="0.35">
      <c r="B22" s="490"/>
      <c r="C22" s="487"/>
      <c r="D22" s="87" t="s">
        <v>32</v>
      </c>
      <c r="E22" s="91">
        <v>0.85694321240000004</v>
      </c>
      <c r="F22" s="92"/>
      <c r="G22" s="93"/>
    </row>
    <row r="23" spans="1:7" ht="16.5" customHeight="1" x14ac:dyDescent="0.35">
      <c r="B23" s="488" t="s">
        <v>337</v>
      </c>
      <c r="C23" s="486" t="s">
        <v>33</v>
      </c>
      <c r="D23" s="86" t="s">
        <v>194</v>
      </c>
      <c r="E23" s="89">
        <v>17405.115901000001</v>
      </c>
      <c r="F23" s="89"/>
      <c r="G23" s="90"/>
    </row>
    <row r="24" spans="1:7" ht="16.5" customHeight="1" x14ac:dyDescent="0.35">
      <c r="B24" s="488"/>
      <c r="C24" s="486"/>
      <c r="D24" s="86" t="s">
        <v>195</v>
      </c>
      <c r="E24" s="89">
        <v>37556.805764999997</v>
      </c>
      <c r="F24" s="89"/>
      <c r="G24" s="90"/>
    </row>
    <row r="25" spans="1:7" ht="16.5" customHeight="1" x14ac:dyDescent="0.35">
      <c r="B25" s="488"/>
      <c r="C25" s="487"/>
      <c r="D25" s="87" t="s">
        <v>35</v>
      </c>
      <c r="E25" s="94">
        <v>54961.921666000002</v>
      </c>
      <c r="F25" s="92"/>
      <c r="G25" s="93"/>
    </row>
    <row r="26" spans="1:7" ht="16.5" customHeight="1" thickBot="1" x14ac:dyDescent="0.4">
      <c r="B26" s="489"/>
      <c r="C26" s="95" t="s">
        <v>36</v>
      </c>
      <c r="D26" s="99" t="s">
        <v>196</v>
      </c>
      <c r="E26" s="100">
        <v>17101.961490000002</v>
      </c>
      <c r="F26" s="100"/>
      <c r="G26" s="101"/>
    </row>
    <row r="27" spans="1:7" ht="16.5" customHeight="1" x14ac:dyDescent="0.35">
      <c r="B27" s="61"/>
      <c r="C27" s="102"/>
      <c r="D27" s="103"/>
      <c r="E27" s="104"/>
      <c r="F27" s="104"/>
      <c r="G27" s="104"/>
    </row>
    <row r="28" spans="1:7" ht="16.5" customHeight="1" x14ac:dyDescent="0.35">
      <c r="A28" s="4"/>
    </row>
  </sheetData>
  <mergeCells count="16">
    <mergeCell ref="C20:C22"/>
    <mergeCell ref="B23:B26"/>
    <mergeCell ref="C23:C25"/>
    <mergeCell ref="B20:B22"/>
    <mergeCell ref="B1:G1"/>
    <mergeCell ref="B2:G2"/>
    <mergeCell ref="B3:G3"/>
    <mergeCell ref="B5:D5"/>
    <mergeCell ref="B6:B8"/>
    <mergeCell ref="C6:C8"/>
    <mergeCell ref="B9:B12"/>
    <mergeCell ref="C9:C11"/>
    <mergeCell ref="B13:B15"/>
    <mergeCell ref="C13:C15"/>
    <mergeCell ref="B16:B19"/>
    <mergeCell ref="C16:C18"/>
  </mergeCells>
  <printOptions horizontalCentered="1"/>
  <pageMargins left="0.5" right="0.5" top="0.65" bottom="0.5" header="0.51180555555555596" footer="0.51180555555555596"/>
  <pageSetup scale="85" orientation="portrait"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C722B-DE59-4C3D-92F8-9828F68B0CEB}">
  <sheetPr published="0"/>
  <dimension ref="A2:B15"/>
  <sheetViews>
    <sheetView zoomScaleNormal="100" workbookViewId="0">
      <selection activeCell="B14" sqref="B14"/>
    </sheetView>
  </sheetViews>
  <sheetFormatPr defaultColWidth="9.08984375" defaultRowHeight="13" x14ac:dyDescent="0.3"/>
  <cols>
    <col min="1" max="1" width="2.453125" style="170" bestFit="1" customWidth="1"/>
    <col min="2" max="2" width="97.54296875" style="170" customWidth="1"/>
    <col min="3" max="12" width="10.54296875" style="170" customWidth="1"/>
    <col min="13" max="16384" width="9.08984375" style="170"/>
  </cols>
  <sheetData>
    <row r="2" spans="1:2" ht="76.5" customHeight="1" x14ac:dyDescent="0.3">
      <c r="A2" s="234">
        <v>1</v>
      </c>
      <c r="B2" s="242" t="s">
        <v>356</v>
      </c>
    </row>
    <row r="3" spans="1:2" ht="15.5" x14ac:dyDescent="0.3">
      <c r="A3" s="234">
        <v>2</v>
      </c>
      <c r="B3" s="242" t="s">
        <v>39</v>
      </c>
    </row>
    <row r="4" spans="1:2" ht="15.5" x14ac:dyDescent="0.3">
      <c r="A4" s="234">
        <v>3</v>
      </c>
      <c r="B4" s="242" t="s">
        <v>40</v>
      </c>
    </row>
    <row r="5" spans="1:2" ht="15.5" x14ac:dyDescent="0.3">
      <c r="A5" s="234">
        <v>4</v>
      </c>
      <c r="B5" s="242" t="s">
        <v>41</v>
      </c>
    </row>
    <row r="6" spans="1:2" ht="15.5" x14ac:dyDescent="0.3">
      <c r="A6" s="234">
        <v>5</v>
      </c>
      <c r="B6" s="242" t="s">
        <v>42</v>
      </c>
    </row>
    <row r="7" spans="1:2" ht="18" customHeight="1" x14ac:dyDescent="0.3">
      <c r="A7" s="234">
        <v>6</v>
      </c>
      <c r="B7" s="242" t="s">
        <v>308</v>
      </c>
    </row>
    <row r="8" spans="1:2" ht="25.5" customHeight="1" x14ac:dyDescent="0.3">
      <c r="A8" s="234">
        <v>7</v>
      </c>
      <c r="B8" s="242" t="s">
        <v>309</v>
      </c>
    </row>
    <row r="9" spans="1:2" ht="29.25" customHeight="1" x14ac:dyDescent="0.3">
      <c r="A9" s="234">
        <v>8</v>
      </c>
      <c r="B9" s="242" t="s">
        <v>310</v>
      </c>
    </row>
    <row r="10" spans="1:2" ht="10.5" customHeight="1" x14ac:dyDescent="0.3">
      <c r="A10" s="234">
        <v>9</v>
      </c>
      <c r="B10" s="242" t="s">
        <v>311</v>
      </c>
    </row>
    <row r="11" spans="1:2" ht="19.5" customHeight="1" x14ac:dyDescent="0.3">
      <c r="A11" s="234">
        <v>10</v>
      </c>
      <c r="B11" s="242" t="s">
        <v>312</v>
      </c>
    </row>
    <row r="12" spans="1:2" ht="24.75" customHeight="1" x14ac:dyDescent="0.3">
      <c r="A12" s="234">
        <v>11</v>
      </c>
      <c r="B12" s="242" t="s">
        <v>313</v>
      </c>
    </row>
    <row r="13" spans="1:2" x14ac:dyDescent="0.3">
      <c r="A13" s="238"/>
      <c r="B13" s="243" t="s">
        <v>166</v>
      </c>
    </row>
    <row r="14" spans="1:2" x14ac:dyDescent="0.3">
      <c r="A14" s="238"/>
      <c r="B14" s="243" t="s">
        <v>338</v>
      </c>
    </row>
    <row r="15" spans="1:2" x14ac:dyDescent="0.3">
      <c r="B15" s="238"/>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ublished="0">
    <pageSetUpPr fitToPage="1"/>
  </sheetPr>
  <dimension ref="A1:M17"/>
  <sheetViews>
    <sheetView topLeftCell="A7" zoomScale="90" zoomScaleNormal="90" zoomScaleSheetLayoutView="100" workbookViewId="0">
      <selection activeCell="B1" sqref="B1:L1"/>
    </sheetView>
  </sheetViews>
  <sheetFormatPr defaultColWidth="9.08984375" defaultRowHeight="18.75" customHeight="1" x14ac:dyDescent="0.35"/>
  <cols>
    <col min="1" max="1" width="3" style="3" customWidth="1"/>
    <col min="2" max="2" width="6.453125" style="3" bestFit="1" customWidth="1"/>
    <col min="3" max="3" width="42.08984375" style="3" customWidth="1"/>
    <col min="4" max="12" width="10.453125" style="3" customWidth="1"/>
    <col min="13" max="16384" width="9.08984375" style="3"/>
  </cols>
  <sheetData>
    <row r="1" spans="1:13" ht="18.75" customHeight="1" x14ac:dyDescent="0.35">
      <c r="A1" s="44"/>
      <c r="B1" s="480" t="s">
        <v>43</v>
      </c>
      <c r="C1" s="480"/>
      <c r="D1" s="480"/>
      <c r="E1" s="480"/>
      <c r="F1" s="480"/>
      <c r="G1" s="480"/>
      <c r="H1" s="480"/>
      <c r="I1" s="480"/>
      <c r="J1" s="480"/>
      <c r="K1" s="480"/>
      <c r="L1" s="480"/>
      <c r="M1" s="44"/>
    </row>
    <row r="2" spans="1:13" ht="18.75" customHeight="1" x14ac:dyDescent="0.35">
      <c r="A2" s="44"/>
      <c r="B2" s="480" t="s">
        <v>382</v>
      </c>
      <c r="C2" s="480"/>
      <c r="D2" s="480"/>
      <c r="E2" s="480"/>
      <c r="F2" s="480"/>
      <c r="G2" s="480"/>
      <c r="H2" s="480"/>
      <c r="I2" s="480"/>
      <c r="J2" s="480"/>
      <c r="K2" s="480"/>
      <c r="L2" s="480"/>
      <c r="M2" s="44"/>
    </row>
    <row r="3" spans="1:13" ht="18.75" customHeight="1" x14ac:dyDescent="0.35">
      <c r="A3" s="44"/>
      <c r="B3" s="475" t="s">
        <v>381</v>
      </c>
      <c r="C3" s="475"/>
      <c r="D3" s="475"/>
      <c r="E3" s="475"/>
      <c r="F3" s="475"/>
      <c r="G3" s="475"/>
      <c r="H3" s="475"/>
      <c r="I3" s="475"/>
      <c r="J3" s="475"/>
      <c r="K3" s="475"/>
      <c r="L3" s="475"/>
      <c r="M3" s="44"/>
    </row>
    <row r="4" spans="1:13" ht="18.75" customHeight="1" thickBot="1" x14ac:dyDescent="0.4">
      <c r="A4" s="44"/>
      <c r="B4" s="61"/>
      <c r="C4" s="61"/>
      <c r="D4" s="61"/>
      <c r="E4" s="61"/>
      <c r="F4" s="61"/>
      <c r="G4" s="61"/>
      <c r="H4" s="61"/>
      <c r="I4" s="61"/>
      <c r="J4" s="61"/>
      <c r="K4" s="44"/>
      <c r="L4" s="44"/>
      <c r="M4" s="44"/>
    </row>
    <row r="5" spans="1:13" ht="18.75" customHeight="1" x14ac:dyDescent="0.35">
      <c r="A5" s="44"/>
      <c r="B5" s="62"/>
      <c r="C5" s="429" t="s">
        <v>44</v>
      </c>
      <c r="D5" s="63">
        <v>2014</v>
      </c>
      <c r="E5" s="63">
        <v>2015</v>
      </c>
      <c r="F5" s="63">
        <v>2016</v>
      </c>
      <c r="G5" s="63">
        <v>2017</v>
      </c>
      <c r="H5" s="63">
        <v>2018</v>
      </c>
      <c r="I5" s="63">
        <v>2019</v>
      </c>
      <c r="J5" s="63">
        <v>2020</v>
      </c>
      <c r="K5" s="63">
        <v>2021</v>
      </c>
      <c r="L5" s="415">
        <v>2022</v>
      </c>
      <c r="M5" s="424">
        <v>2023</v>
      </c>
    </row>
    <row r="6" spans="1:13" ht="18.75" customHeight="1" x14ac:dyDescent="0.35">
      <c r="A6" s="44"/>
      <c r="B6" s="64"/>
      <c r="C6" s="86" t="s">
        <v>45</v>
      </c>
      <c r="D6" s="65"/>
      <c r="E6" s="65"/>
      <c r="F6" s="65"/>
      <c r="G6" s="65"/>
      <c r="H6" s="65"/>
      <c r="I6" s="65"/>
      <c r="J6" s="66"/>
      <c r="K6" s="190"/>
      <c r="L6" s="416"/>
      <c r="M6" s="425"/>
    </row>
    <row r="7" spans="1:13" ht="18.75" customHeight="1" x14ac:dyDescent="0.35">
      <c r="A7" s="44"/>
      <c r="B7" s="64"/>
      <c r="C7" s="430" t="s">
        <v>187</v>
      </c>
      <c r="D7" s="67">
        <v>66846</v>
      </c>
      <c r="E7" s="67">
        <v>63930</v>
      </c>
      <c r="F7" s="67">
        <v>60181</v>
      </c>
      <c r="G7" s="67">
        <v>55733</v>
      </c>
      <c r="H7" s="67">
        <v>53098</v>
      </c>
      <c r="I7" s="67">
        <v>47464</v>
      </c>
      <c r="J7" s="68">
        <v>43236</v>
      </c>
      <c r="K7" s="68">
        <v>39438</v>
      </c>
      <c r="L7" s="417">
        <v>36529</v>
      </c>
      <c r="M7" s="426">
        <v>35301</v>
      </c>
    </row>
    <row r="8" spans="1:13" ht="18.75" customHeight="1" x14ac:dyDescent="0.35">
      <c r="A8" s="44"/>
      <c r="B8" s="69" t="s">
        <v>46</v>
      </c>
      <c r="C8" s="431" t="s">
        <v>188</v>
      </c>
      <c r="D8" s="70">
        <v>579</v>
      </c>
      <c r="E8" s="70">
        <v>361</v>
      </c>
      <c r="F8" s="70">
        <v>174</v>
      </c>
      <c r="G8" s="70">
        <v>150</v>
      </c>
      <c r="H8" s="70">
        <v>198</v>
      </c>
      <c r="I8" s="70">
        <v>215</v>
      </c>
      <c r="J8" s="70">
        <v>134</v>
      </c>
      <c r="K8" s="70">
        <v>135</v>
      </c>
      <c r="L8" s="418">
        <v>122</v>
      </c>
      <c r="M8" s="427">
        <v>134</v>
      </c>
    </row>
    <row r="9" spans="1:13" ht="18.75" customHeight="1" x14ac:dyDescent="0.35">
      <c r="A9" s="44"/>
      <c r="B9" s="71"/>
      <c r="C9" s="432" t="s">
        <v>47</v>
      </c>
      <c r="D9" s="72"/>
      <c r="E9" s="72"/>
      <c r="F9" s="72"/>
      <c r="G9" s="72"/>
      <c r="H9" s="72"/>
      <c r="I9" s="72"/>
      <c r="J9" s="72"/>
      <c r="K9" s="187"/>
      <c r="L9" s="419"/>
      <c r="M9" s="184"/>
    </row>
    <row r="10" spans="1:13" ht="18.75" customHeight="1" x14ac:dyDescent="0.35">
      <c r="A10" s="44"/>
      <c r="B10" s="73"/>
      <c r="C10" s="430" t="s">
        <v>48</v>
      </c>
      <c r="D10" s="74"/>
      <c r="E10" s="74"/>
      <c r="F10" s="74"/>
      <c r="G10" s="74"/>
      <c r="H10" s="74"/>
      <c r="I10" s="74"/>
      <c r="J10" s="74"/>
      <c r="K10" s="188"/>
      <c r="L10" s="420"/>
      <c r="M10" s="185"/>
    </row>
    <row r="11" spans="1:13" ht="18.75" customHeight="1" x14ac:dyDescent="0.35">
      <c r="A11" s="44"/>
      <c r="B11" s="75" t="s">
        <v>46</v>
      </c>
      <c r="C11" s="433" t="s">
        <v>189</v>
      </c>
      <c r="D11" s="76">
        <v>2828</v>
      </c>
      <c r="E11" s="76">
        <v>2790</v>
      </c>
      <c r="F11" s="76">
        <v>2084</v>
      </c>
      <c r="G11" s="76">
        <v>2007</v>
      </c>
      <c r="H11" s="76">
        <v>1623</v>
      </c>
      <c r="I11" s="76">
        <v>1652</v>
      </c>
      <c r="J11" s="76">
        <v>1388</v>
      </c>
      <c r="K11" s="189">
        <v>1193</v>
      </c>
      <c r="L11" s="421">
        <v>1243</v>
      </c>
      <c r="M11" s="186">
        <v>1108</v>
      </c>
    </row>
    <row r="12" spans="1:13" ht="18.75" customHeight="1" x14ac:dyDescent="0.35">
      <c r="A12" s="44"/>
      <c r="B12" s="73"/>
      <c r="C12" s="430" t="s">
        <v>49</v>
      </c>
      <c r="D12" s="74"/>
      <c r="E12" s="74"/>
      <c r="F12" s="74"/>
      <c r="G12" s="74"/>
      <c r="H12" s="74"/>
      <c r="I12" s="74"/>
      <c r="J12" s="74"/>
      <c r="K12" s="74"/>
      <c r="L12" s="419"/>
      <c r="M12" s="185"/>
    </row>
    <row r="13" spans="1:13" ht="18.75" customHeight="1" x14ac:dyDescent="0.35">
      <c r="A13" s="44"/>
      <c r="B13" s="73"/>
      <c r="C13" s="430" t="s">
        <v>50</v>
      </c>
      <c r="D13" s="74"/>
      <c r="E13" s="74"/>
      <c r="F13" s="74"/>
      <c r="G13" s="74"/>
      <c r="H13" s="74"/>
      <c r="I13" s="74"/>
      <c r="J13" s="74"/>
      <c r="K13" s="74"/>
      <c r="L13" s="420"/>
      <c r="M13" s="185"/>
    </row>
    <row r="14" spans="1:13" ht="18.75" customHeight="1" x14ac:dyDescent="0.35">
      <c r="A14" s="44"/>
      <c r="B14" s="75" t="s">
        <v>46</v>
      </c>
      <c r="C14" s="433" t="s">
        <v>51</v>
      </c>
      <c r="D14" s="76">
        <v>17</v>
      </c>
      <c r="E14" s="76">
        <v>18</v>
      </c>
      <c r="F14" s="76">
        <v>18</v>
      </c>
      <c r="G14" s="76">
        <v>18</v>
      </c>
      <c r="H14" s="76">
        <v>21</v>
      </c>
      <c r="I14" s="76">
        <v>27</v>
      </c>
      <c r="J14" s="76">
        <v>26</v>
      </c>
      <c r="K14" s="76">
        <v>28</v>
      </c>
      <c r="L14" s="421">
        <v>30</v>
      </c>
      <c r="M14" s="186">
        <v>31</v>
      </c>
    </row>
    <row r="15" spans="1:13" ht="18.75" customHeight="1" x14ac:dyDescent="0.35">
      <c r="A15" s="44"/>
      <c r="B15" s="75" t="s">
        <v>46</v>
      </c>
      <c r="C15" s="433" t="s">
        <v>190</v>
      </c>
      <c r="D15" s="76">
        <v>530</v>
      </c>
      <c r="E15" s="76">
        <v>470</v>
      </c>
      <c r="F15" s="76">
        <v>427</v>
      </c>
      <c r="G15" s="76">
        <v>355</v>
      </c>
      <c r="H15" s="76">
        <v>330</v>
      </c>
      <c r="I15" s="76">
        <v>314</v>
      </c>
      <c r="J15" s="76">
        <v>267</v>
      </c>
      <c r="K15" s="76">
        <v>158</v>
      </c>
      <c r="L15" s="422">
        <v>192</v>
      </c>
      <c r="M15" s="186">
        <v>213</v>
      </c>
    </row>
    <row r="16" spans="1:13" ht="18.75" customHeight="1" thickBot="1" x14ac:dyDescent="0.4">
      <c r="A16" s="44"/>
      <c r="B16" s="77" t="s">
        <v>52</v>
      </c>
      <c r="C16" s="434"/>
      <c r="D16" s="78">
        <v>62892</v>
      </c>
      <c r="E16" s="78">
        <v>60290</v>
      </c>
      <c r="F16" s="78">
        <v>57478</v>
      </c>
      <c r="G16" s="78">
        <v>53201</v>
      </c>
      <c r="H16" s="78">
        <v>50925</v>
      </c>
      <c r="I16" s="78">
        <v>45255</v>
      </c>
      <c r="J16" s="79">
        <v>41421</v>
      </c>
      <c r="K16" s="79">
        <v>37923</v>
      </c>
      <c r="L16" s="423">
        <v>34942</v>
      </c>
      <c r="M16" s="428">
        <v>33814</v>
      </c>
    </row>
    <row r="17" spans="1:13" ht="18.75" customHeight="1" x14ac:dyDescent="0.35">
      <c r="A17" s="44"/>
      <c r="B17" s="80"/>
      <c r="C17" s="81"/>
      <c r="D17" s="82"/>
      <c r="E17" s="82"/>
      <c r="F17" s="82"/>
      <c r="G17" s="82"/>
      <c r="H17" s="82"/>
      <c r="I17" s="82"/>
      <c r="J17" s="82"/>
      <c r="K17" s="44"/>
      <c r="L17" s="44"/>
      <c r="M17" s="81"/>
    </row>
  </sheetData>
  <mergeCells count="3">
    <mergeCell ref="B1:L1"/>
    <mergeCell ref="B2:L2"/>
    <mergeCell ref="B3:L3"/>
  </mergeCells>
  <printOptions horizontalCentered="1"/>
  <pageMargins left="0.5" right="0.5" top="0.65" bottom="0.5" header="0.51180555555555596" footer="0.51180555555555596"/>
  <pageSetup scale="83"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74A2B41FFD9394FA5854E9E5991876B" ma:contentTypeVersion="7" ma:contentTypeDescription="Create a new document." ma:contentTypeScope="" ma:versionID="adda5033165f1472ee55bca7b8d842f5">
  <xsd:schema xmlns:xsd="http://www.w3.org/2001/XMLSchema" xmlns:xs="http://www.w3.org/2001/XMLSchema" xmlns:p="http://schemas.microsoft.com/office/2006/metadata/properties" xmlns:ns1="http://schemas.microsoft.com/sharepoint/v3" xmlns:ns2="99872e03-061c-4657-866a-0156691a72c1" xmlns:ns3="fd47a0b5-80ad-4ca9-a91c-477460e8bd91" targetNamespace="http://schemas.microsoft.com/office/2006/metadata/properties" ma:root="true" ma:fieldsID="66dc08b7fcbd9f004aaf86458dcf7d70" ns1:_="" ns2:_="" ns3:_="">
    <xsd:import namespace="http://schemas.microsoft.com/sharepoint/v3"/>
    <xsd:import namespace="99872e03-061c-4657-866a-0156691a72c1"/>
    <xsd:import namespace="fd47a0b5-80ad-4ca9-a91c-477460e8bd91"/>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9872e03-061c-4657-866a-0156691a72c1"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47a0b5-80ad-4ca9-a91c-477460e8bd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7E21A1-C230-4CB6-8A81-669E4690B392}">
  <ds:schemaRefs>
    <ds:schemaRef ds:uri="http://purl.org/dc/dcmitype/"/>
    <ds:schemaRef ds:uri="http://purl.org/dc/elements/1.1/"/>
    <ds:schemaRef ds:uri="http://schemas.microsoft.com/office/2006/documentManagement/types"/>
    <ds:schemaRef ds:uri="http://schemas.microsoft.com/office/infopath/2007/PartnerControls"/>
    <ds:schemaRef ds:uri="http://schemas.microsoft.com/sharepoint/v3"/>
    <ds:schemaRef ds:uri="99872e03-061c-4657-866a-0156691a72c1"/>
    <ds:schemaRef ds:uri="http://purl.org/dc/terms/"/>
    <ds:schemaRef ds:uri="fd47a0b5-80ad-4ca9-a91c-477460e8bd91"/>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D9D9D369-5D6C-4523-9895-946F7B4792AD}">
  <ds:schemaRefs>
    <ds:schemaRef ds:uri="http://schemas.microsoft.com/sharepoint/v3/contenttype/forms"/>
  </ds:schemaRefs>
</ds:datastoreItem>
</file>

<file path=customXml/itemProps3.xml><?xml version="1.0" encoding="utf-8"?>
<ds:datastoreItem xmlns:ds="http://schemas.openxmlformats.org/officeDocument/2006/customXml" ds:itemID="{0DA7E79E-EB9F-42F5-B0EE-92F8CDF248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9872e03-061c-4657-866a-0156691a72c1"/>
    <ds:schemaRef ds:uri="fd47a0b5-80ad-4ca9-a91c-477460e8bd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19</vt:i4>
      </vt:variant>
    </vt:vector>
  </HeadingPairs>
  <TitlesOfParts>
    <vt:vector size="37" baseType="lpstr">
      <vt:lpstr>1.1</vt:lpstr>
      <vt:lpstr>1.1 F</vt:lpstr>
      <vt:lpstr>1.2</vt:lpstr>
      <vt:lpstr>1.2 F</vt:lpstr>
      <vt:lpstr>1.3</vt:lpstr>
      <vt:lpstr>1.3 F</vt:lpstr>
      <vt:lpstr>1.4</vt:lpstr>
      <vt:lpstr>1.4 F</vt:lpstr>
      <vt:lpstr>1.5</vt:lpstr>
      <vt:lpstr>1.5 F</vt:lpstr>
      <vt:lpstr>1.6</vt:lpstr>
      <vt:lpstr>1.7</vt:lpstr>
      <vt:lpstr>1.8</vt:lpstr>
      <vt:lpstr>1.9</vt:lpstr>
      <vt:lpstr>1.10</vt:lpstr>
      <vt:lpstr>1.11</vt:lpstr>
      <vt:lpstr>1.12</vt:lpstr>
      <vt:lpstr>1.13</vt:lpstr>
      <vt:lpstr>'1.9'!_____xlnm.Print_Area</vt:lpstr>
      <vt:lpstr>'1.10'!____xlnm.Print_Area</vt:lpstr>
      <vt:lpstr>'1.6'!___xlnm.Print_Area</vt:lpstr>
      <vt:lpstr>'1.13'!__xlnm.Print_Area</vt:lpstr>
      <vt:lpstr>'1.6'!_ftn1</vt:lpstr>
      <vt:lpstr>'1.1'!Print_Area</vt:lpstr>
      <vt:lpstr>'1.1 F'!Print_Area</vt:lpstr>
      <vt:lpstr>'1.10'!Print_Area</vt:lpstr>
      <vt:lpstr>'1.11'!Print_Area</vt:lpstr>
      <vt:lpstr>'1.13'!Print_Area</vt:lpstr>
      <vt:lpstr>'1.2'!Print_Area</vt:lpstr>
      <vt:lpstr>'1.2 F'!Print_Area</vt:lpstr>
      <vt:lpstr>'1.3'!Print_Area</vt:lpstr>
      <vt:lpstr>'1.4'!Print_Area</vt:lpstr>
      <vt:lpstr>'1.5'!Print_Area</vt:lpstr>
      <vt:lpstr>'1.6'!Print_Area</vt:lpstr>
      <vt:lpstr>'1.7'!Print_Area</vt:lpstr>
      <vt:lpstr>'1.8'!Print_Area</vt:lpstr>
      <vt:lpstr>'1.9'!Print_Area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Steven Kauffman</dc:creator>
  <cp:keywords/>
  <dc:description/>
  <cp:lastModifiedBy>Tanner Hinkel</cp:lastModifiedBy>
  <cp:revision/>
  <cp:lastPrinted>2024-10-18T19:49:06Z</cp:lastPrinted>
  <dcterms:created xsi:type="dcterms:W3CDTF">2016-09-30T14:39:14Z</dcterms:created>
  <dcterms:modified xsi:type="dcterms:W3CDTF">2025-01-13T02:05:40Z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0x010100D74A2B41FFD9394FA5854E9E5991876B</vt:lpwstr>
  </property>
</Properties>
</file>