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mc:AlternateContent xmlns:mc="http://schemas.openxmlformats.org/markup-compatibility/2006">
    <mc:Choice Requires="x15">
      <x15ac:absPath xmlns:x15ac="http://schemas.microsoft.com/office/spreadsheetml/2010/11/ac" url="https://fccoffice-my.sharepoint.com/personal/tanner_hinkel_fcc_gov/Documents/Desktop/2024-Monitoring-Report-Tables/2024 Publication Tables/"/>
    </mc:Choice>
  </mc:AlternateContent>
  <xr:revisionPtr revIDLastSave="1" documentId="13_ncr:1_{357A2BC7-CE8E-4E0B-8064-FE4530295751}" xr6:coauthVersionLast="47" xr6:coauthVersionMax="47" xr10:uidLastSave="{CA251632-730B-48DA-A31D-71309666B723}"/>
  <bookViews>
    <workbookView xWindow="28680" yWindow="-120" windowWidth="29040" windowHeight="15840" tabRatio="927" xr2:uid="{00000000-000D-0000-FFFF-FFFF00000000}"/>
  </bookViews>
  <sheets>
    <sheet name="6.1" sheetId="1" r:id="rId1"/>
    <sheet name="6.2" sheetId="9" r:id="rId2"/>
    <sheet name="6.3" sheetId="10" r:id="rId3"/>
    <sheet name="6.4" sheetId="11" r:id="rId4"/>
    <sheet name="6.4 F" sheetId="22" r:id="rId5"/>
    <sheet name="6.5" sheetId="2" r:id="rId6"/>
    <sheet name="6.6" sheetId="35" r:id="rId7"/>
    <sheet name="6.7" sheetId="37" r:id="rId8"/>
    <sheet name="6.8" sheetId="36" r:id="rId9"/>
    <sheet name="6.9" sheetId="38" r:id="rId10"/>
    <sheet name="6.10" sheetId="39" r:id="rId11"/>
    <sheet name="6.11" sheetId="42" r:id="rId12"/>
    <sheet name="6.12" sheetId="19" r:id="rId13"/>
    <sheet name=" 6.13" sheetId="44" r:id="rId14"/>
    <sheet name="6.14" sheetId="34" r:id="rId15"/>
    <sheet name="6.15" sheetId="30" r:id="rId16"/>
    <sheet name="6.16" sheetId="43" r:id="rId17"/>
    <sheet name="6.17" sheetId="40" r:id="rId18"/>
    <sheet name="6.18" sheetId="41" r:id="rId19"/>
  </sheets>
  <externalReferences>
    <externalReference r:id="rId20"/>
  </externalReferences>
  <definedNames>
    <definedName name="IDX" localSheetId="17">'6.17'!#REF!</definedName>
    <definedName name="_xlnm.Print_Area" localSheetId="0">'6.1'!$A$1:$G$129</definedName>
    <definedName name="_xlnm.Print_Area" localSheetId="10">'6.10'!$A$1:$L$60</definedName>
    <definedName name="_xlnm.Print_Area" localSheetId="12">'6.12'!$B$1:$H$15</definedName>
    <definedName name="_xlnm.Print_Area" localSheetId="14">'6.14'!$A$1:$H$28</definedName>
    <definedName name="_xlnm.Print_Area" localSheetId="15">'6.15'!$A$1:$D$35</definedName>
    <definedName name="_xlnm.Print_Area" localSheetId="17">'6.17'!$A$1:$N$35</definedName>
    <definedName name="_xlnm.Print_Area" localSheetId="18">'6.18'!$B$1:$E$64</definedName>
    <definedName name="_xlnm.Print_Area" localSheetId="1">'6.2'!$A$1:$G$36</definedName>
    <definedName name="_xlnm.Print_Area" localSheetId="2">'6.3'!$A$1:$E$35</definedName>
    <definedName name="_xlnm.Print_Area" localSheetId="3">'6.4'!$B$1:$D$40</definedName>
    <definedName name="_xlnm.Print_Area" localSheetId="8">'6.8'!$A$1:$G$60</definedName>
    <definedName name="_xlnm.Print_Area" localSheetId="9">'6.9'!$A$1:$H$31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0" i="41" l="1"/>
  <c r="C60" i="41"/>
  <c r="N28" i="40"/>
  <c r="L28" i="40"/>
  <c r="K28" i="40"/>
  <c r="J28" i="40"/>
  <c r="I28" i="40"/>
  <c r="H28" i="40"/>
  <c r="G28" i="40"/>
  <c r="F28" i="40"/>
  <c r="E28" i="40"/>
  <c r="D28" i="40"/>
  <c r="C28" i="40"/>
  <c r="M27" i="40"/>
  <c r="M26" i="40"/>
  <c r="M25" i="40"/>
  <c r="M24" i="40"/>
  <c r="M23" i="40"/>
  <c r="M22" i="40"/>
  <c r="M21" i="40"/>
  <c r="M20" i="40"/>
  <c r="M19" i="40"/>
  <c r="M18" i="40"/>
  <c r="N14" i="40"/>
  <c r="L14" i="40"/>
  <c r="K14" i="40"/>
  <c r="J14" i="40"/>
  <c r="I14" i="40"/>
  <c r="H14" i="40"/>
  <c r="G14" i="40"/>
  <c r="F14" i="40"/>
  <c r="E14" i="40"/>
  <c r="D14" i="40"/>
  <c r="C14" i="40"/>
  <c r="M13" i="40"/>
  <c r="M12" i="40"/>
  <c r="M11" i="40"/>
  <c r="M10" i="40"/>
  <c r="M9" i="40"/>
  <c r="M8" i="40"/>
  <c r="M7" i="40"/>
  <c r="M6" i="40"/>
  <c r="M5" i="40"/>
  <c r="M4" i="40"/>
  <c r="D60" i="41" l="1"/>
  <c r="M14" i="40"/>
  <c r="M28" i="40"/>
  <c r="I24" i="34"/>
  <c r="I25" i="34"/>
  <c r="I23" i="34"/>
  <c r="I21" i="34"/>
  <c r="E123" i="1" l="1"/>
  <c r="E121" i="1" l="1"/>
  <c r="F121" i="1"/>
  <c r="F122" i="1"/>
  <c r="G122" i="1"/>
  <c r="G121" i="1" l="1"/>
  <c r="G123" i="1"/>
  <c r="F123" i="1"/>
  <c r="F24" i="34" l="1"/>
  <c r="E24" i="34"/>
  <c r="F23" i="34"/>
  <c r="F25" i="34" s="1"/>
  <c r="F21" i="34"/>
  <c r="E21" i="34"/>
  <c r="D20" i="34"/>
  <c r="C20" i="34"/>
  <c r="D19" i="34"/>
  <c r="C19" i="34"/>
  <c r="G17" i="34"/>
  <c r="F17" i="34"/>
  <c r="E15" i="34"/>
  <c r="G13" i="34"/>
  <c r="F13" i="34"/>
  <c r="E13" i="34"/>
  <c r="D12" i="34"/>
  <c r="C12" i="34"/>
  <c r="D11" i="34"/>
  <c r="C11" i="34"/>
  <c r="F9" i="34"/>
  <c r="E9" i="34"/>
  <c r="C9" i="34"/>
  <c r="G8" i="34"/>
  <c r="G24" i="34" s="1"/>
  <c r="G7" i="34"/>
  <c r="D7" i="34"/>
  <c r="G23" i="34" l="1"/>
  <c r="G9" i="34"/>
  <c r="E23" i="34"/>
  <c r="E25" i="34" s="1"/>
  <c r="E17" i="34"/>
  <c r="C24" i="34"/>
  <c r="D21" i="34"/>
  <c r="D24" i="34"/>
  <c r="D23" i="34"/>
  <c r="C23" i="34"/>
  <c r="G25" i="34"/>
  <c r="C13" i="34"/>
  <c r="D13" i="34"/>
  <c r="D9" i="34"/>
  <c r="C21" i="34"/>
  <c r="D25" i="34" l="1"/>
  <c r="C25" i="34"/>
  <c r="G119" i="1" l="1"/>
  <c r="D119" i="1"/>
  <c r="F119" i="1" s="1"/>
  <c r="G120" i="1"/>
  <c r="D120" i="1"/>
  <c r="F120" i="1"/>
  <c r="E29" i="10"/>
  <c r="C29" i="10"/>
  <c r="D29" i="10"/>
  <c r="B29" i="10"/>
  <c r="G117" i="1"/>
  <c r="G118" i="1"/>
  <c r="D117" i="1"/>
  <c r="F117" i="1" s="1"/>
  <c r="D118" i="1"/>
  <c r="F118" i="1" s="1"/>
  <c r="D115" i="1"/>
  <c r="F115" i="1" s="1"/>
  <c r="D116" i="1"/>
  <c r="F116" i="1" s="1"/>
  <c r="D114" i="1"/>
  <c r="F114" i="1" s="1"/>
  <c r="G115" i="1"/>
  <c r="G116" i="1"/>
  <c r="G114" i="1"/>
  <c r="F113" i="1"/>
  <c r="G113" i="1"/>
  <c r="F110" i="1"/>
  <c r="D108" i="1"/>
  <c r="F108" i="1" s="1"/>
  <c r="D107" i="1"/>
  <c r="F107" i="1" s="1"/>
  <c r="D106" i="1"/>
  <c r="F106" i="1" s="1"/>
  <c r="D105" i="1"/>
  <c r="F105" i="1" s="1"/>
  <c r="G108" i="1"/>
  <c r="G107" i="1"/>
  <c r="G106" i="1"/>
  <c r="G103" i="1"/>
  <c r="D103" i="1"/>
  <c r="F103" i="1" s="1"/>
  <c r="G104" i="1"/>
  <c r="F104" i="1"/>
  <c r="G102" i="1"/>
  <c r="F102" i="1"/>
  <c r="E89" i="1"/>
  <c r="G89" i="1" s="1"/>
  <c r="E95" i="1"/>
  <c r="G95" i="1" s="1"/>
  <c r="E94" i="1"/>
  <c r="G94" i="1" s="1"/>
  <c r="C26" i="11"/>
  <c r="F101" i="1"/>
  <c r="F100" i="1"/>
  <c r="F99" i="1"/>
  <c r="F98" i="1"/>
  <c r="G96" i="1"/>
  <c r="F96" i="1"/>
  <c r="F95" i="1"/>
  <c r="F94" i="1"/>
  <c r="G93" i="1"/>
  <c r="F93" i="1"/>
  <c r="G92" i="1"/>
  <c r="F92" i="1"/>
  <c r="E91" i="1"/>
  <c r="G91" i="1" s="1"/>
  <c r="F91" i="1"/>
  <c r="E90" i="1"/>
  <c r="G90" i="1" s="1"/>
  <c r="F90" i="1"/>
  <c r="F89" i="1"/>
  <c r="F88" i="1"/>
  <c r="F87" i="1"/>
  <c r="F86" i="1"/>
  <c r="F85" i="1"/>
  <c r="F84" i="1"/>
  <c r="F83" i="1"/>
  <c r="F82" i="1"/>
  <c r="F81" i="1"/>
  <c r="F80" i="1"/>
  <c r="F79" i="1"/>
  <c r="F78" i="1"/>
  <c r="F77" i="1"/>
  <c r="F76" i="1"/>
  <c r="F75" i="1"/>
  <c r="F74" i="1"/>
  <c r="F73" i="1"/>
  <c r="F72" i="1"/>
  <c r="F71"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alcChain>
</file>

<file path=xl/sharedStrings.xml><?xml version="1.0" encoding="utf-8"?>
<sst xmlns="http://schemas.openxmlformats.org/spreadsheetml/2006/main" count="907" uniqueCount="320">
  <si>
    <t>Table 6.1</t>
  </si>
  <si>
    <t>Month</t>
  </si>
  <si>
    <t>Year</t>
  </si>
  <si>
    <t>Households (millions)</t>
  </si>
  <si>
    <t>Households with a Telephone in Unit (millions)</t>
  </si>
  <si>
    <t>Percentage with Telephone in Unit</t>
  </si>
  <si>
    <t>Households without a Telephone in Unit (millions)</t>
  </si>
  <si>
    <t>Percentage without Telephone in Unit</t>
  </si>
  <si>
    <t>November</t>
  </si>
  <si>
    <t>March</t>
  </si>
  <si>
    <t>July</t>
  </si>
  <si>
    <t xml:space="preserve"> </t>
  </si>
  <si>
    <t>Table 6.2</t>
  </si>
  <si>
    <t>(in 1984 Dollars)</t>
  </si>
  <si>
    <t>$9,999 or Less</t>
  </si>
  <si>
    <t>$10,000 - $19,999</t>
  </si>
  <si>
    <t>$20,000 - $29,999</t>
  </si>
  <si>
    <t>$30,000 - $39,999</t>
  </si>
  <si>
    <t>$40,000 or Greater</t>
  </si>
  <si>
    <t>All Households</t>
  </si>
  <si>
    <t xml:space="preserve">  </t>
  </si>
  <si>
    <r>
      <rPr>
        <i/>
        <sz val="10"/>
        <rFont val="Times New Roman"/>
        <family val="1"/>
      </rPr>
      <t>Notes</t>
    </r>
    <r>
      <rPr>
        <sz val="10"/>
        <rFont val="Times New Roman"/>
        <family val="1"/>
      </rPr>
      <t xml:space="preserve">:  Income groups classified by 1984 dollars. For a conversion to current-year dollars, consult Table 6.3. Total penetration rates may differ slightly from those in Table 6.1 due to sampling differences between the March CPS and the March CPS Supplement. </t>
    </r>
  </si>
  <si>
    <t>Table 6.3</t>
  </si>
  <si>
    <t>Nominal Dollar Equivalents by Year</t>
  </si>
  <si>
    <r>
      <rPr>
        <i/>
        <sz val="10"/>
        <rFont val="Times New Roman"/>
        <family val="1"/>
      </rPr>
      <t>Note</t>
    </r>
    <r>
      <rPr>
        <sz val="10"/>
        <rFont val="Times New Roman"/>
        <family val="1"/>
      </rPr>
      <t>: All numbers based on CPI non-adjusted series, March 1984 base of 102.6.  This table shows the nominal dollar equivalents for each 1984-dollar amount used in classifying income categories in Tables 6.2 and 6.8.</t>
    </r>
  </si>
  <si>
    <t>Table 6.4</t>
  </si>
  <si>
    <t>Historical Voice Penetration Estimates</t>
  </si>
  <si>
    <r>
      <t>Percentage of Occupied Housing Units with Telephone Service</t>
    </r>
    <r>
      <rPr>
        <b/>
        <vertAlign val="superscript"/>
        <sz val="11"/>
        <rFont val="Times New Roman"/>
        <family val="1"/>
      </rPr>
      <t>1</t>
    </r>
  </si>
  <si>
    <r>
      <t>Percentage of Households with Telephone Service</t>
    </r>
    <r>
      <rPr>
        <b/>
        <vertAlign val="superscript"/>
        <sz val="11"/>
        <rFont val="Times New Roman"/>
        <family val="1"/>
      </rPr>
      <t>2</t>
    </r>
  </si>
  <si>
    <r>
      <t xml:space="preserve"> 2008</t>
    </r>
    <r>
      <rPr>
        <vertAlign val="superscript"/>
        <sz val="11"/>
        <rFont val="Times New Roman"/>
        <family val="1"/>
      </rPr>
      <t>3</t>
    </r>
  </si>
  <si>
    <r>
      <t>NA</t>
    </r>
    <r>
      <rPr>
        <vertAlign val="superscript"/>
        <sz val="11"/>
        <rFont val="Times New Roman"/>
        <family val="1"/>
      </rPr>
      <t>4</t>
    </r>
  </si>
  <si>
    <r>
      <t>NA</t>
    </r>
    <r>
      <rPr>
        <vertAlign val="superscript"/>
        <sz val="11"/>
        <rFont val="Times New Roman"/>
        <family val="1"/>
      </rPr>
      <t>5</t>
    </r>
  </si>
  <si>
    <t>Table 6.5</t>
  </si>
  <si>
    <t>Voice Penetration by Selected Demographic Characteristics</t>
  </si>
  <si>
    <t>(Percentage of Households with Voice Service)</t>
  </si>
  <si>
    <t>Characteristic</t>
  </si>
  <si>
    <t>Persons in Household</t>
  </si>
  <si>
    <t xml:space="preserve">     1</t>
  </si>
  <si>
    <t xml:space="preserve">     2 - 3</t>
  </si>
  <si>
    <t xml:space="preserve">     4 - 5</t>
  </si>
  <si>
    <t xml:space="preserve">     6 +</t>
  </si>
  <si>
    <t>Age of Householder</t>
  </si>
  <si>
    <t xml:space="preserve">     15 - 24 Yrs Old</t>
  </si>
  <si>
    <t xml:space="preserve">     25 - 54 Yrs Old</t>
  </si>
  <si>
    <t xml:space="preserve">     55 - 59 Yrs Old</t>
  </si>
  <si>
    <t xml:space="preserve">     60 - 64 Yrs Old</t>
  </si>
  <si>
    <t xml:space="preserve">     65 - 69 Yrs Old</t>
  </si>
  <si>
    <t xml:space="preserve">     70 - 99 Yrs Old</t>
  </si>
  <si>
    <t>Race of Householder</t>
  </si>
  <si>
    <t xml:space="preserve">     White</t>
  </si>
  <si>
    <t xml:space="preserve">     Black</t>
  </si>
  <si>
    <t xml:space="preserve">     Hispanic Origin</t>
  </si>
  <si>
    <t>Total United States</t>
  </si>
  <si>
    <r>
      <rPr>
        <i/>
        <sz val="10"/>
        <rFont val="Times New Roman"/>
        <family val="1"/>
      </rPr>
      <t>Source</t>
    </r>
    <r>
      <rPr>
        <sz val="10"/>
        <rFont val="Times New Roman"/>
        <family val="1"/>
      </rPr>
      <t xml:space="preserve">:  U.S. Census Bureau, Current Population Survey.  </t>
    </r>
  </si>
  <si>
    <t>Total</t>
  </si>
  <si>
    <t>Telephone Service</t>
  </si>
  <si>
    <t>Internet Access</t>
  </si>
  <si>
    <t>Table 6.13</t>
  </si>
  <si>
    <t>(in Thousands)</t>
  </si>
  <si>
    <t>Table 6.14</t>
  </si>
  <si>
    <t>Residential</t>
  </si>
  <si>
    <t>Business</t>
  </si>
  <si>
    <t>Table 6.15</t>
  </si>
  <si>
    <t># of Deployed Census Blocks</t>
  </si>
  <si>
    <t>Population in Deployed Census Blocks</t>
  </si>
  <si>
    <t>Housing Units in Deployed Census Blocks</t>
  </si>
  <si>
    <t>Legacy</t>
  </si>
  <si>
    <t>Switched Access Voice Lines</t>
  </si>
  <si>
    <t>Consumer-Only Broadband</t>
  </si>
  <si>
    <t>A-CAM Carriers</t>
  </si>
  <si>
    <t>A-CAM II</t>
  </si>
  <si>
    <t>NA</t>
  </si>
  <si>
    <t>Alaska Plan</t>
  </si>
  <si>
    <t>Total Rate-of Return</t>
  </si>
  <si>
    <t>Household Voice Penetration by Income, 1997-2023</t>
  </si>
  <si>
    <t>At Least 10 Mbps Downstream and 1 Mbps Upstream</t>
  </si>
  <si>
    <t>At Least 25 Mbps Downstream and 3 Mbps Upstream</t>
  </si>
  <si>
    <t>At Least 100 Mbps Downstream and 20 Mbps Upstream</t>
  </si>
  <si>
    <t>Year-End</t>
  </si>
  <si>
    <t>Fixed Connections for Incumbent Rate-of-Return Carriers</t>
  </si>
  <si>
    <t>Fixed Deployments for Incumbent Rate-of-Return Carriers</t>
  </si>
  <si>
    <t>Housing Unit penetration statistics are from the U.S. Census Bureau's Historical Statistics of the United States, Colonial Times to 1970, Part 2, page 783 (1920 - 1970); the decennial censuses (1980 - 2000); and the Census Bureau's American Community Survey (ACS) 1-year estimates (2001 - 2019, 2021-2022).</t>
  </si>
  <si>
    <r>
      <t xml:space="preserve">2021 </t>
    </r>
    <r>
      <rPr>
        <vertAlign val="superscript"/>
        <sz val="9"/>
        <rFont val="Times New Roman"/>
        <family val="1"/>
      </rPr>
      <t>1</t>
    </r>
    <r>
      <rPr>
        <sz val="11"/>
        <rFont val="Times New Roman"/>
        <family val="1"/>
      </rPr>
      <t xml:space="preserve">   </t>
    </r>
  </si>
  <si>
    <r>
      <rPr>
        <i/>
        <sz val="10"/>
        <rFont val="Times New Roman"/>
        <family val="1"/>
      </rPr>
      <t>Source</t>
    </r>
    <r>
      <rPr>
        <sz val="10"/>
        <rFont val="Times New Roman"/>
        <family val="1"/>
      </rPr>
      <t>: FCC Form 477, FCC Broadband Data Collection and Study Area Boundary Data Collection.</t>
    </r>
  </si>
  <si>
    <r>
      <t xml:space="preserve">2022 </t>
    </r>
    <r>
      <rPr>
        <vertAlign val="superscript"/>
        <sz val="9"/>
        <rFont val="Times New Roman"/>
        <family val="1"/>
      </rPr>
      <t>2</t>
    </r>
    <r>
      <rPr>
        <sz val="11"/>
        <rFont val="Times New Roman"/>
        <family val="1"/>
      </rPr>
      <t xml:space="preserve">   </t>
    </r>
  </si>
  <si>
    <t>Group 1</t>
  </si>
  <si>
    <t>Group 2</t>
  </si>
  <si>
    <t>Household penetration data (1990 - 2023) are annual averages from the U.S. Census based on the Current Population Survey.  For 2024, July CPS data are used.</t>
  </si>
  <si>
    <t>Voice Lines and Consumer-Only Broadband Subscribers at Year-End for Rate-of-Return Carriers</t>
  </si>
  <si>
    <t>Table 6.6</t>
  </si>
  <si>
    <t>(Percentage of Occupied Housing Units with Voice Service)</t>
  </si>
  <si>
    <t>Alabama</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</si>
  <si>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</si>
  <si>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</si>
  <si>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</si>
  <si>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</si>
  <si>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</si>
  <si>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</si>
  <si>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</si>
  <si>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</si>
  <si>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</si>
  <si>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</si>
  <si>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</si>
  <si>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</si>
  <si>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</si>
  <si>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</si>
  <si>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</si>
  <si>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</si>
  <si>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</si>
  <si>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</si>
  <si>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</si>
  <si>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</si>
  <si>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</si>
  <si>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</si>
  <si>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</si>
  <si>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</si>
  <si>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</si>
  <si>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</si>
  <si>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</si>
  <si>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</si>
  <si>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</si>
  <si>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</si>
  <si>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</si>
  <si>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</si>
  <si>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</si>
  <si>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</si>
  <si>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</si>
  <si>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</si>
  <si>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</si>
  <si>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</si>
  <si>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</si>
  <si>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</si>
  <si>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</si>
  <si>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</si>
  <si>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</si>
  <si>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</si>
  <si>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</si>
  <si>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</si>
  <si>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</si>
  <si>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</si>
  <si>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</si>
  <si>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</si>
  <si>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Puerto Rico</t>
  </si>
  <si>
    <t>Table 6.8</t>
  </si>
  <si>
    <t>Household Voice Penetration by State and Income, 2024</t>
  </si>
  <si>
    <t>$10,000 to $19,999</t>
  </si>
  <si>
    <t>$19,999 to $29,999</t>
  </si>
  <si>
    <t>$30,000 to $39,999</t>
  </si>
  <si>
    <t>$40,000 or More</t>
  </si>
  <si>
    <r>
      <rPr>
        <i/>
        <sz val="10"/>
        <rFont val="Times New Roman"/>
        <family val="1"/>
      </rPr>
      <t>Source</t>
    </r>
    <r>
      <rPr>
        <sz val="10"/>
        <rFont val="Times New Roman"/>
        <family val="1"/>
      </rPr>
      <t>:  U.S. Census Bureau, Current Population Survey (March CPS Supplement).</t>
    </r>
  </si>
  <si>
    <t>Table 6.7</t>
  </si>
  <si>
    <t>Voice Penetration by State, Selected Years</t>
  </si>
  <si>
    <t>(Percentage of Households with a Telephone in Unit)</t>
  </si>
  <si>
    <r>
      <rPr>
        <i/>
        <sz val="10"/>
        <rFont val="Times New Roman"/>
        <family val="1"/>
      </rPr>
      <t>Source</t>
    </r>
    <r>
      <rPr>
        <sz val="10"/>
        <rFont val="Times New Roman"/>
        <family val="1"/>
      </rPr>
      <t>:  U.S. Census Bureau, Current Population Survey.</t>
    </r>
  </si>
  <si>
    <t>Table 6.9</t>
  </si>
  <si>
    <t xml:space="preserve">     Less than $20,000</t>
  </si>
  <si>
    <t xml:space="preserve">     $20,000 - $74,999</t>
  </si>
  <si>
    <t xml:space="preserve">     $75,000 or more</t>
  </si>
  <si>
    <t xml:space="preserve">     Metropolitan Area</t>
  </si>
  <si>
    <t xml:space="preserve">     Nonmetropolitan Area</t>
  </si>
  <si>
    <t xml:space="preserve">     Rural Area</t>
  </si>
  <si>
    <t xml:space="preserve">     Urban Area</t>
  </si>
  <si>
    <t>All Individuals</t>
  </si>
  <si>
    <t xml:space="preserve">     Under 18</t>
  </si>
  <si>
    <t xml:space="preserve">     18 - 64</t>
  </si>
  <si>
    <t xml:space="preserve">     65 +</t>
  </si>
  <si>
    <t xml:space="preserve">     White alone, non-Hispanic</t>
  </si>
  <si>
    <t xml:space="preserve">     Black alone, non-Hispanic</t>
  </si>
  <si>
    <t xml:space="preserve">     Asian alone, non-Hispanic</t>
  </si>
  <si>
    <t xml:space="preserve">     Hispanic (of any race)</t>
  </si>
  <si>
    <t xml:space="preserve">     American Indian</t>
  </si>
  <si>
    <t>Table 6.10</t>
  </si>
  <si>
    <t>63.5</t>
  </si>
  <si>
    <t>65.8</t>
  </si>
  <si>
    <t xml:space="preserve">     </t>
  </si>
  <si>
    <r>
      <t xml:space="preserve">Obligations </t>
    </r>
    <r>
      <rPr>
        <vertAlign val="superscript"/>
        <sz val="14"/>
        <color theme="1"/>
        <rFont val="Times New Roman"/>
        <family val="1"/>
      </rPr>
      <t>1</t>
    </r>
  </si>
  <si>
    <t>Fund</t>
  </si>
  <si>
    <t>4/1</t>
  </si>
  <si>
    <t>10/1</t>
  </si>
  <si>
    <t>25/3</t>
  </si>
  <si>
    <r>
      <t>25/5</t>
    </r>
    <r>
      <rPr>
        <b/>
        <vertAlign val="superscript"/>
        <sz val="11"/>
        <color theme="1"/>
        <rFont val="Times New Roman"/>
        <family val="1"/>
      </rPr>
      <t>2</t>
    </r>
  </si>
  <si>
    <r>
      <t>50/5</t>
    </r>
    <r>
      <rPr>
        <b/>
        <vertAlign val="superscript"/>
        <sz val="11"/>
        <color theme="1"/>
        <rFont val="Times New Roman"/>
        <family val="1"/>
      </rPr>
      <t>2</t>
    </r>
  </si>
  <si>
    <r>
      <t>100/5</t>
    </r>
    <r>
      <rPr>
        <b/>
        <vertAlign val="superscript"/>
        <sz val="11"/>
        <color theme="1"/>
        <rFont val="Times New Roman"/>
        <family val="1"/>
      </rPr>
      <t>2</t>
    </r>
  </si>
  <si>
    <t>100/20</t>
  </si>
  <si>
    <t>100/25</t>
  </si>
  <si>
    <t>1000/100</t>
  </si>
  <si>
    <t>1000/500</t>
  </si>
  <si>
    <t>Subtotal Obligations</t>
  </si>
  <si>
    <t>Reasonable Request</t>
  </si>
  <si>
    <t>ACAM</t>
  </si>
  <si>
    <t>ACAM II</t>
  </si>
  <si>
    <t>AK Plan</t>
  </si>
  <si>
    <t>CAF BLS</t>
  </si>
  <si>
    <t>CAFII</t>
  </si>
  <si>
    <t>CAFII AUC</t>
  </si>
  <si>
    <r>
      <t>RBE</t>
    </r>
    <r>
      <rPr>
        <vertAlign val="superscript"/>
        <sz val="11"/>
        <color theme="1"/>
        <rFont val="Times New Roman"/>
        <family val="1"/>
      </rPr>
      <t>4</t>
    </r>
  </si>
  <si>
    <t>RDOF</t>
  </si>
  <si>
    <t>PR Fund</t>
  </si>
  <si>
    <t>USVI Fund</t>
  </si>
  <si>
    <r>
      <t xml:space="preserve">Deployed Locations Reported in the HUBB  </t>
    </r>
    <r>
      <rPr>
        <vertAlign val="superscript"/>
        <sz val="16"/>
        <color theme="1"/>
        <rFont val="Times New Roman"/>
        <family val="1"/>
      </rPr>
      <t>1</t>
    </r>
  </si>
  <si>
    <t>25/5</t>
  </si>
  <si>
    <t>50/5</t>
  </si>
  <si>
    <t>100/5</t>
  </si>
  <si>
    <r>
      <t xml:space="preserve">Total Broadband Locations Deployed </t>
    </r>
    <r>
      <rPr>
        <b/>
        <vertAlign val="superscript"/>
        <sz val="11"/>
        <color theme="1"/>
        <rFont val="Times New Roman"/>
        <family val="1"/>
      </rPr>
      <t>2</t>
    </r>
  </si>
  <si>
    <r>
      <t xml:space="preserve">Total Deployed Satisfying Obligations </t>
    </r>
    <r>
      <rPr>
        <b/>
        <vertAlign val="superscript"/>
        <sz val="11"/>
        <color theme="1"/>
        <rFont val="Times New Roman"/>
        <family val="1"/>
      </rPr>
      <t>2</t>
    </r>
  </si>
  <si>
    <r>
      <t xml:space="preserve">CAFII </t>
    </r>
    <r>
      <rPr>
        <vertAlign val="superscript"/>
        <sz val="11"/>
        <color theme="1"/>
        <rFont val="Times New Roman"/>
        <family val="1"/>
      </rPr>
      <t>3</t>
    </r>
  </si>
  <si>
    <r>
      <t xml:space="preserve">RBE </t>
    </r>
    <r>
      <rPr>
        <vertAlign val="superscript"/>
        <sz val="11"/>
        <color theme="1"/>
        <rFont val="Times New Roman"/>
        <family val="1"/>
      </rPr>
      <t>4</t>
    </r>
  </si>
  <si>
    <r>
      <t xml:space="preserve">RDOF </t>
    </r>
    <r>
      <rPr>
        <vertAlign val="superscript"/>
        <sz val="11"/>
        <color theme="1"/>
        <rFont val="Times New Roman"/>
        <family val="1"/>
      </rPr>
      <t>3</t>
    </r>
  </si>
  <si>
    <t>Carriers may satisfy slower speed class obligations with higher speed deployments. Where carriers have deployed more than their required obligations for a given speed class, only the required deployments are included in the Total Deployed Satisfying Obligations.</t>
  </si>
  <si>
    <t>State</t>
  </si>
  <si>
    <t>Obligations</t>
  </si>
  <si>
    <t xml:space="preserve">Locations Deployed </t>
  </si>
  <si>
    <t>American Samoa</t>
  </si>
  <si>
    <t>Guam</t>
  </si>
  <si>
    <t>Northern Mariana Islands</t>
  </si>
  <si>
    <t>U.S. Virgin Islands</t>
  </si>
  <si>
    <t>Nationwide</t>
  </si>
  <si>
    <t>Carriers may satisfy slower speed class obligations with higher speed deployments.  Where carriers have deployed more than their required obligations for a given speed class, only the required deployments are included in the Total Deployed Satisfying Obligations.</t>
  </si>
  <si>
    <t>Some providers receiving RBE support had their obligations and deployments reduced.  For details, see note in Supplementary Table 6.3.</t>
  </si>
  <si>
    <t>Table 6.11</t>
  </si>
  <si>
    <t>(Households and Subscribers in thousands)</t>
  </si>
  <si>
    <t>Households</t>
  </si>
  <si>
    <t>25 Mbps Download</t>
  </si>
  <si>
    <t>100 Mbps Download</t>
  </si>
  <si>
    <t>3 Mbps Upload</t>
  </si>
  <si>
    <t>20 Mbps Upload</t>
  </si>
  <si>
    <t>Subscribers</t>
  </si>
  <si>
    <t>Ratio</t>
  </si>
  <si>
    <t>*</t>
  </si>
  <si>
    <t>Virgin Islands</t>
  </si>
  <si>
    <t>Residential Fixed Connections per Household by Speed Tier as of December 31, 2023</t>
  </si>
  <si>
    <t>ACS statistics for 2020 are excluded due to COVID-19 impacting the ACS.</t>
  </si>
  <si>
    <t>ACS statistics for 2024 are not available.</t>
  </si>
  <si>
    <t>All</t>
  </si>
  <si>
    <t>94.3%</t>
  </si>
  <si>
    <t>96.1%</t>
  </si>
  <si>
    <t>96.5%</t>
  </si>
  <si>
    <t>66.6%</t>
  </si>
  <si>
    <t>75.4%</t>
  </si>
  <si>
    <t>0.06         </t>
  </si>
  <si>
    <t>0.01         </t>
  </si>
  <si>
    <t>*           </t>
  </si>
  <si>
    <t>0.03         </t>
  </si>
  <si>
    <t>0.21         </t>
  </si>
  <si>
    <t>0.11         </t>
  </si>
  <si>
    <t>0.05         </t>
  </si>
  <si>
    <t>0.00         </t>
  </si>
  <si>
    <t>0.13         </t>
  </si>
  <si>
    <t>0.07         </t>
  </si>
  <si>
    <t>0.16         </t>
  </si>
  <si>
    <t>0.15         </t>
  </si>
  <si>
    <t>0.20         </t>
  </si>
  <si>
    <t>0.30         </t>
  </si>
  <si>
    <t>0.04         </t>
  </si>
  <si>
    <t>0.12         </t>
  </si>
  <si>
    <t>10 Mbps Download 
1 Mbps Upload</t>
  </si>
  <si>
    <t>0.09         </t>
  </si>
  <si>
    <t>0.08         </t>
  </si>
  <si>
    <t>0.14         </t>
  </si>
  <si>
    <t>0.18         </t>
  </si>
  <si>
    <t>940 Mbps Download</t>
  </si>
  <si>
    <t>500 Mbps Upload</t>
  </si>
  <si>
    <t>Household Voice Penetration and Subscribers in the United States, 1983 - 2024</t>
  </si>
  <si>
    <r>
      <rPr>
        <i/>
        <sz val="10"/>
        <rFont val="Times New Roman"/>
        <family val="1"/>
      </rPr>
      <t>Note:</t>
    </r>
    <r>
      <rPr>
        <sz val="10"/>
        <rFont val="Times New Roman"/>
        <family val="1"/>
      </rPr>
      <t xml:space="preserve">  2018 to 2023 values are annual averages.  For 2024, values are July 2024 figures since complete 2023 figures were unavailable at the time of publication. .  A householder is the person, or one of the people, in whose name the home is owned, being bought, or rented. If there is no such person present, any household member 15 years old and over can serve as the householder.  https://www.census.gov/glossary/?term=Householder</t>
    </r>
  </si>
  <si>
    <t>N. Mariana Islands</t>
  </si>
  <si>
    <t># of Deployed Locations</t>
  </si>
  <si>
    <r>
      <t xml:space="preserve">2023 </t>
    </r>
    <r>
      <rPr>
        <vertAlign val="superscript"/>
        <sz val="9"/>
        <rFont val="Times New Roman"/>
        <family val="1"/>
      </rPr>
      <t>2</t>
    </r>
    <r>
      <rPr>
        <sz val="11"/>
        <rFont val="Times New Roman"/>
        <family val="1"/>
      </rPr>
      <t xml:space="preserve">   </t>
    </r>
  </si>
  <si>
    <r>
      <rPr>
        <i/>
        <sz val="10"/>
        <rFont val="Times New Roman"/>
        <family val="1"/>
      </rPr>
      <t>Note</t>
    </r>
    <r>
      <rPr>
        <sz val="10"/>
        <rFont val="Times New Roman"/>
        <family val="1"/>
      </rPr>
      <t>: Broadband Service Locations (BSLs) are only avialble beginning with the launch of the BDC in 2022.</t>
    </r>
  </si>
  <si>
    <r>
      <t xml:space="preserve">Total Deployed Satisfying Obligations </t>
    </r>
    <r>
      <rPr>
        <b/>
        <vertAlign val="superscript"/>
        <sz val="11"/>
        <rFont val="Times New Roman"/>
        <family val="1"/>
      </rPr>
      <t>2</t>
    </r>
  </si>
  <si>
    <t>Low-Income Group 2</t>
  </si>
  <si>
    <t>Low-Income Group 1</t>
  </si>
  <si>
    <t>With Expenses Only</t>
  </si>
  <si>
    <t>Internet Expenses</t>
  </si>
  <si>
    <t>Telephone (Landline, VoIP, Cellular Phone) Expenses</t>
  </si>
  <si>
    <t>Cellular Phone Expenses</t>
  </si>
  <si>
    <t>Group</t>
  </si>
  <si>
    <t>Low-Income Household Expenses for Cellular Phone/Telephone/Internet Services as a Percent of Income After Taxes: 2020-2023</t>
  </si>
  <si>
    <t>Table 6.18</t>
  </si>
  <si>
    <t>Table 6.16</t>
  </si>
  <si>
    <r>
      <rPr>
        <i/>
        <sz val="10"/>
        <rFont val="Times New Roman"/>
        <family val="1"/>
      </rPr>
      <t>Source</t>
    </r>
    <r>
      <rPr>
        <sz val="10"/>
        <rFont val="Times New Roman"/>
        <family val="1"/>
      </rPr>
      <t>: U.S. Census Bureau, Current Population Survey, Current Population Survey Data, https://www.census.gov/programs-surveys/cps.html (October 23, 2024) (U.S. Census Bureau, Current Population Survey)</t>
    </r>
  </si>
  <si>
    <r>
      <rPr>
        <i/>
        <sz val="10"/>
        <rFont val="Times New Roman"/>
        <family val="1"/>
      </rPr>
      <t>Source</t>
    </r>
    <r>
      <rPr>
        <sz val="10"/>
        <rFont val="Times New Roman"/>
        <family val="1"/>
      </rPr>
      <t>: For CPI series, see Bureau of Labor Statistics, Consumer Price Index, Consumer Price Index (CPI) Databases, https://www.bls.gov/cpi/data.htm (last visited December 9, 2024) (BLS Consumer Price Indices)</t>
    </r>
  </si>
  <si>
    <t>Errata #53: Released April 12, 2010, regarding 2008 ACS 1-year and 2006-2008 ACS 3-year estimates for household kitchen facilities and telephone service. Two errors were found affecting the 2008 ACS 1-year data and the 2006-2008 ACS 3-year data for telephone service. The errors involve the last two items in Question 8 on the housing section of the 2008 ACS questionnaire which asks whether the housing unit has telephone service (including cell phones). The error involved the incorrect capture of the responses to those items. It affected the estimates of householders who reported no telephone service, resulting in an underestimate of "no" responses and an increased imputation rate for both items. At the national level, the percent of households reporting no telephone service in 2008 was approximately 2%; however, after correcting the data capture error, the percent reporting no telephone service is approximately 3%.</t>
  </si>
  <si>
    <r>
      <rPr>
        <i/>
        <sz val="10"/>
        <rFont val="Times New Roman"/>
        <family val="1"/>
      </rPr>
      <t>Source</t>
    </r>
    <r>
      <rPr>
        <sz val="10"/>
        <rFont val="Times New Roman"/>
        <family val="1"/>
      </rPr>
      <t>: U.S. Census Bureau, American Community Survey, American Community Survey https://www.census.gov/programs-surveys/acs/data.html (July 31, 2024) (U.S. Census Bureau, American Community Survey)</t>
    </r>
  </si>
  <si>
    <r>
      <t xml:space="preserve">Notes: </t>
    </r>
    <r>
      <rPr>
        <sz val="10"/>
        <rFont val="Times New Roman"/>
        <family val="1"/>
      </rPr>
      <t>'Total United States' does not include Puerto Rico. 2020 data unavailable due to COVID-19 impacts to ACS data.</t>
    </r>
  </si>
  <si>
    <r>
      <rPr>
        <i/>
        <sz val="10"/>
        <rFont val="Times New Roman"/>
        <family val="1"/>
      </rPr>
      <t>Source</t>
    </r>
    <r>
      <rPr>
        <sz val="10"/>
        <rFont val="Times New Roman"/>
        <family val="1"/>
      </rPr>
      <t>:  Census Bureau, American Community Survey</t>
    </r>
  </si>
  <si>
    <r>
      <rPr>
        <i/>
        <sz val="10"/>
        <rFont val="Times New Roman"/>
        <family val="1"/>
      </rPr>
      <t>Note</t>
    </r>
    <r>
      <rPr>
        <sz val="10"/>
        <rFont val="Times New Roman"/>
        <family val="1"/>
      </rPr>
      <t xml:space="preserve">: For a conversion to current-year dollars, consult Table 6.3. </t>
    </r>
  </si>
  <si>
    <t>Notes:  2020 data unable to be presented due to COVID-19 impacts on ACS 1 year data. This table excludes subscribers from Puerto Rico and other United States territories. High-speed service includes all Internet service other than dial-up.</t>
  </si>
  <si>
    <t>Race and Hispanic Origin</t>
  </si>
  <si>
    <t>Age</t>
  </si>
  <si>
    <t>Metropolitan Status</t>
  </si>
  <si>
    <t>Household Income</t>
  </si>
  <si>
    <t>Urban / Rural Area</t>
  </si>
  <si>
    <r>
      <rPr>
        <i/>
        <sz val="10"/>
        <rFont val="Times New Roman"/>
        <family val="1"/>
      </rPr>
      <t>Source</t>
    </r>
    <r>
      <rPr>
        <sz val="10"/>
        <rFont val="Times New Roman"/>
        <family val="1"/>
      </rPr>
      <t>: Census Bureau, American Community Survey</t>
    </r>
  </si>
  <si>
    <t>High-Speed Internet Penetration for Households by State, 2018 - 2023</t>
  </si>
  <si>
    <r>
      <rPr>
        <i/>
        <sz val="10"/>
        <rFont val="Times New Roman"/>
        <family val="1"/>
      </rPr>
      <t>Notes</t>
    </r>
    <r>
      <rPr>
        <sz val="10"/>
        <rFont val="Times New Roman"/>
        <family val="1"/>
      </rPr>
      <t>: 2020 Data unable to be presented due to Covid-19 impacts on ACS 1 year data. High-speed Internet service includes all Internet service other than dial-up.</t>
    </r>
  </si>
  <si>
    <r>
      <rPr>
        <i/>
        <sz val="10"/>
        <rFont val="Times New Roman"/>
        <family val="1"/>
      </rPr>
      <t>Source</t>
    </r>
    <r>
      <rPr>
        <sz val="10"/>
        <rFont val="Times New Roman"/>
        <family val="1"/>
      </rPr>
      <t>: U.S. Census Bureau, American Community Survey</t>
    </r>
  </si>
  <si>
    <r>
      <rPr>
        <i/>
        <sz val="10"/>
        <color theme="1"/>
        <rFont val="Times New Roman"/>
        <family val="1"/>
      </rPr>
      <t>Note</t>
    </r>
    <r>
      <rPr>
        <sz val="10"/>
        <color theme="1"/>
        <rFont val="Times New Roman"/>
        <family val="1"/>
      </rPr>
      <t>: Mbps = megabits per second and kbps = kilobits per second. * = Data withheld to maintain firm confidentiality. Column Ratio = The ratio of the reported number of fixed residential connections (from FCC Form 477) to the estimated number of households (from the 5-year ACS). This is a loose estimate of the share of households with fixed-location connections and is not bounded by 1—the numerator and denominator of this ratio are both themselves estimates and come from different sources. Households include the fifty states, District of Columbia, and the 5 United States territories. Figures may not sum to totals due to rounding.</t>
    </r>
  </si>
  <si>
    <r>
      <rPr>
        <i/>
        <sz val="10"/>
        <color theme="1"/>
        <rFont val="Times New Roman"/>
        <family val="1"/>
      </rPr>
      <t>Sources</t>
    </r>
    <r>
      <rPr>
        <sz val="10"/>
        <color theme="1"/>
        <rFont val="Times New Roman"/>
        <family val="1"/>
      </rPr>
      <t>: FCC Form 477 (Connections); U.S. Census Bureau, 2020 Decennial Census of Population and Housing, Decennial Census of Population and Housing Data, https://www.census.gov/programs-surveys/decennial-census/data.html (May 17, 2022) (2020 Decennial Census), U.S. Census, 2020 Island Areas Censuses Data Products (July 13, 2022), https://www.census.gov/programs-surveys/decennial-census/decade/2020/planning-management/release/2020-island-areas-data-products.html (February 17, 2024) (2020 Island Area Census).</t>
    </r>
  </si>
  <si>
    <r>
      <t>Notes</t>
    </r>
    <r>
      <rPr>
        <sz val="10"/>
        <rFont val="Times New Roman"/>
        <family val="1"/>
      </rPr>
      <t>: Group 1 contains occupied housing units where the household income is less than or equal to 135% of the 2023 Federal Poverty Guideline for the household. Group 2 contains occupied housing units where household income is greater than 135% of the Federal Poverty Guideline, but less than or equal to 200% of the Federal Poverty Guideline for that household. 2020 data unable to be presented due to COVID-19 impacts to ACS 1 year data. Internet access includes both high speed service and dial up. Numbers have been revised from previous yearly reports. All statistics between group 1 and group 2 are statistically significantly different at a confidence level of 99.9%.</t>
    </r>
  </si>
  <si>
    <r>
      <t>Source:</t>
    </r>
    <r>
      <rPr>
        <sz val="10"/>
        <rFont val="Times New Roman"/>
        <family val="1"/>
      </rPr>
      <t xml:space="preserve"> U.S. Census Bureau, American Community Survey, Public Use Microdata Sample (PUMS), Public Use Microdata Sample (PUMS), https://www.census.gov/programs-surveys/acs/microdata.html (October 24, 2024) (ACS PUMS data for telephone service)</t>
    </r>
  </si>
  <si>
    <r>
      <rPr>
        <i/>
        <sz val="14"/>
        <rFont val="Times New Roman"/>
        <family val="1"/>
      </rPr>
      <t>Notes</t>
    </r>
    <r>
      <rPr>
        <sz val="14"/>
        <rFont val="Times New Roman"/>
        <family val="1"/>
      </rPr>
      <t>: Low-Income Group 1 contains occupied housing units where the household income is less than or equal to 135% of the 2023 Federal Poverty Guidelines for the household. Low-Income Group 2 contains occupied housing units where household income is greater than 135% of the Federal Poverty Guidelines, but less than or equal to 200% of the Federal Poverty Guidelines for that Household. Expenses are calculated for everyone in the income groups (All) and for only those who have telephone or internet expenses in the income groups (With Expenses Only). The 2016 Lifeline Modernization Order included affordability of voice and broadband service as a component of the program’s goals and directed WCB (Wireline Competition Bureau) to measure the extent to which voice and broadband service expenditures exceed two percent of low-income consumers’ disposable household income as compared to the next highest income group. Numbers have been revised from previous yearly reports. Lifeline and Link Up Reform and Modernization, et al., WC Docket No. 11-42 et al., Third Report and Order, Further Report and Order, and Order on Reconsideration, 31 FCC Rcd 3962, 4112, para. 408 (2016) (2016 Lifeline Order).</t>
    </r>
  </si>
  <si>
    <r>
      <rPr>
        <i/>
        <sz val="14"/>
        <rFont val="Times New Roman"/>
        <family val="1"/>
      </rPr>
      <t>Source</t>
    </r>
    <r>
      <rPr>
        <sz val="14"/>
        <rFont val="Times New Roman"/>
        <family val="1"/>
      </rPr>
      <t>: Bureau of Labor Statistics, Consumer Expenditure Survey 2020-2023, Consumer Expenditure Surveys, https://www.bls.gov/cex/data.htm. (August 7, 2024) (BLS CES Microdata). Expenditure data includes public-use microdata (PUMD) for telephone and internet expenses and after-tax income.</t>
    </r>
  </si>
  <si>
    <t>Telephone and Internet Expenses in Low-Income Households as a Share of Income</t>
  </si>
  <si>
    <r>
      <rPr>
        <i/>
        <sz val="10"/>
        <rFont val="Times New Roman"/>
        <family val="1"/>
      </rPr>
      <t xml:space="preserve">Note: </t>
    </r>
    <r>
      <rPr>
        <sz val="10"/>
        <rFont val="Times New Roman"/>
        <family val="1"/>
      </rPr>
      <t>A-CAM stands for Alternative Connect America Cost Model.  Carriers that elected A-CAM II will have their lines included in Legacy prior to the inception of the progran in 2019.</t>
    </r>
  </si>
  <si>
    <r>
      <rPr>
        <i/>
        <sz val="10"/>
        <rFont val="Times New Roman"/>
        <family val="1"/>
      </rPr>
      <t>Sources</t>
    </r>
    <r>
      <rPr>
        <sz val="10"/>
        <rFont val="Times New Roman"/>
        <family val="1"/>
      </rPr>
      <t>: Data for Legacy carriers and for A-CAM and Alaska Plan carriers for 2019-2023 are staff assessments of FCC Form 507 provided by USAC. See USAC, Instructions for Completing Connect America Fund Line Count Report FCC Form 507, https://www.usac.org/wp-content/uploads/high-cost/documents/Forms/Form-507-Instructions.pdf. (last visited December 10, 2024) (FCC Form 507). Data for A-CAM and Alaska Plan carriers for 2017 and 2018 are from NECA's Annual USF filings. See NECA Annual Filings, Universal Service Fund Data: NECA Study Results, https://www.fcc.gov/universal-service-fund-data-neca-study-results. (October 3, 2024) (NECA Annual USF Filings).</t>
    </r>
  </si>
  <si>
    <r>
      <rPr>
        <i/>
        <sz val="10"/>
        <rFont val="Times New Roman"/>
        <family val="1"/>
      </rPr>
      <t>Note</t>
    </r>
    <r>
      <rPr>
        <sz val="10"/>
        <rFont val="Times New Roman"/>
        <family val="1"/>
      </rPr>
      <t>:  Because filers occasionally update their previous broadband filings, we revise data for some of the previous years as warranted. Figures may not add up due to rounding.</t>
    </r>
  </si>
  <si>
    <r>
      <t xml:space="preserve">Source: </t>
    </r>
    <r>
      <rPr>
        <sz val="10"/>
        <rFont val="Times New Roman"/>
        <family val="1"/>
      </rPr>
      <t>FCC Form 477 Submissions, FCC Study Area Boundary Data Collection, Study Area Boundary Data, https://www.fcc.gov/economics-analytics/industry-analysis-division/study-area-boundary-data. (June 20, 2023) (FCC Study Area Boundary Data)</t>
    </r>
  </si>
  <si>
    <t xml:space="preserve">December 2021 data based on Census 2020 geographies while prior years based on Census 2010 geographies. Between the two, total census blocks decreased by over 25%, leading to a lower number of covered census blocks for each speed category in December 2021. </t>
  </si>
  <si>
    <t>December 2022 data and onward uses availability data collected in the new Broadband Data Collection tool. Filers no longer list blocks that are in their coverage area and instead indicate which broadband serviceable locations (BSLs) are covered. For consistency with our earlier methodology, for 2022 and later, we calculate deployed population and housing unit figures by summing all blocks in which there is at least one deployed BSL. Because of this change and the fact that there are some deployed census blocks that have neither BSLs nor population, the number of deployed blocks declines for 2022 while deployed population and housing units increased for speeds at least 25 Mbps downstream and 3 Mbps upstream.</t>
  </si>
  <si>
    <t>Obligations and deployment are in megabits per second (Mbps). For both obligations and deployments 2/1, 4/1, and 6/1 have been combined. Actual obligation and deployment speeds for each study area are listed in Supplemental Table S.6.6.</t>
  </si>
  <si>
    <t>The CAF II Model support term ended in 2022. Some of these deployments, primarily those providing lower speeds using copper networks, are increasingly being retired by the carriers. Broadband service in these areas may be eligible to be upgraded with higher-speed technologies through USF and other federal funding for broadband. For example, the RDOF provides support to many of the same parts of the country where the CAF II Model carriers deployed 10/1 Mbps broadband (3,937,803 locations reported in the HUBB) and National Telecommunications and Information Administration’s (NTIA) Broadband Equity, Access, and Deployment (BEAD) Program is funding broadband of at least 100/20 Mbps in other unserved and underserved areas.</t>
  </si>
  <si>
    <r>
      <rPr>
        <i/>
        <sz val="11"/>
        <rFont val="Times New Roman"/>
        <family val="1"/>
      </rPr>
      <t xml:space="preserve">Source: </t>
    </r>
    <r>
      <rPr>
        <sz val="11"/>
        <rFont val="Times New Roman"/>
        <family val="1"/>
      </rPr>
      <t xml:space="preserve">FCC staff assessment of USAC HUBB Data for submissions through June 2024 for data as of December 31, 2023. A carrier's deployment data must be reported into the HUBB by March of the year following the deployment. See USAC, HUBB Filing Requirements by Fund, https://www.usac.org/high-cost/annual-requirements/submit-data-in-the-hubb. (last visited December 10, 2024) (USAC HUBB Data).
</t>
    </r>
  </si>
  <si>
    <t xml:space="preserve">Obligation and deployment speeds for each study area are listed in Supplemental Table S.6.6.  This table includes information for A-CAM, A-CAMII, AK Plan, CAF BLS, CAF II Model, CAF II Auction, RBE, RDOF, PR Fund, and USVI Fund. </t>
  </si>
  <si>
    <r>
      <rPr>
        <i/>
        <sz val="10"/>
        <rFont val="Times New Roman"/>
        <family val="1"/>
      </rPr>
      <t>Source</t>
    </r>
    <r>
      <rPr>
        <sz val="10"/>
        <rFont val="Times New Roman"/>
        <family val="1"/>
      </rPr>
      <t>: FCC staff assessment of USAC HUBB Data for submissions through June 2024 for data as of December 31, 2023. A carrier's deployment data must be reported into the HUBB by March 1 of the year following the deployment. See USAC, HUBB Filing Requirements by Fund, https://www.usac.org/high-cost/annual-requirements/submit-data-in-the-hubb. (last visited December 10, 2024) (USAC HUBB Data).</t>
    </r>
  </si>
  <si>
    <t xml:space="preserve">Table 6.12 </t>
  </si>
  <si>
    <t>Voice Subscrinership by State, 2018 - 2023</t>
  </si>
  <si>
    <t xml:space="preserve">High Speed Internet Service by Selected Characteristics, 2023 </t>
  </si>
  <si>
    <t>Percent Telephone Service and Internet Access in Low-Income Households</t>
  </si>
  <si>
    <t xml:space="preserve">Table 6.17 - Overview of Broadband Obligations and Deployment by High-Cost Support Mechanism </t>
  </si>
  <si>
    <t>High-Cost-Supported Broadband Deployment by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</si>
</sst>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5" formatCode="&quot;$&quot;#,##0_);\(&quot;$&quot;#,##0\)"/>
    <numFmt numFmtId="43" formatCode="_(* #,##0.00_);_(* \(#,##0.00\);_(* &quot;-&quot;??_);_(@_)"/>
    <numFmt numFmtId="164" formatCode="0.0_)"/>
    <numFmt numFmtId="165" formatCode="0.0"/>
    <numFmt numFmtId="166" formatCode="0.0%"/>
    <numFmt numFmtId="167" formatCode="\ \ \ \ \ 0.0"/>
    <numFmt numFmtId="168" formatCode="mmmm\ yyyy"/>
    <numFmt numFmtId="169" formatCode="?0.0"/>
    <numFmt numFmtId="170" formatCode="??,??0"/>
    <numFmt numFmtId="171" formatCode="#,##0\ \ \ \ \ \ "/>
    <numFmt numFmtId="172" formatCode="#,##0,\ \ \ \ \ \ \ \ \ \ \ \ \ "/>
    <numFmt numFmtId="173" formatCode="#,##0\ \ \ \ \ \ \ \ \ \ \ \ \ "/>
    <numFmt numFmtId="174" formatCode="??0.0"/>
    <numFmt numFmtId="175" formatCode="0_)"/>
    <numFmt numFmtId="176" formatCode="#,##0.0"/>
    <numFmt numFmtId="177" formatCode="#,##0\ "/>
    <numFmt numFmtId="178" formatCode="#,##0\ \ \ "/>
    <numFmt numFmtId="179" formatCode="#,##0\ \ \ \ \ "/>
    <numFmt numFmtId="180" formatCode="#,##0\ \ \ \ \ \ \ \ \ \ \ \ "/>
    <numFmt numFmtId="181" formatCode="#,##0\ \ \ \ \ \ \ \ \ \ \ "/>
    <numFmt numFmtId="182" formatCode="#,##0,\ \ \ \ "/>
    <numFmt numFmtId="183" formatCode="_(* #,##0_);_(* \(#,##0\);_(* &quot;-&quot;??_);_(@_)"/>
    <numFmt numFmtId="184" formatCode="#,##0\ \ \ \ "/>
    <numFmt numFmtId="185" formatCode="0.00\ \ "/>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2"/>
      <name val="Arial"/>
      <family val="2"/>
    </font>
    <font>
      <sz val="10"/>
      <name val="MS Sans Serif"/>
      <family val="2"/>
    </font>
    <font>
      <sz val="12"/>
      <name val="Times New Roman"/>
      <family val="1"/>
    </font>
    <font>
      <sz val="10"/>
      <name val="Times New Roman"/>
      <family val="1"/>
    </font>
    <font>
      <b/>
      <sz val="11"/>
      <name val="Times New Roman"/>
      <family val="1"/>
    </font>
    <font>
      <sz val="11"/>
      <name val="Times New Roman"/>
      <family val="1"/>
    </font>
    <font>
      <b/>
      <sz val="14"/>
      <name val="Times New Roman"/>
      <family val="1"/>
    </font>
    <font>
      <sz val="11"/>
      <color rgb="FF002288"/>
      <name val="Times New Roman"/>
      <family val="1"/>
    </font>
    <font>
      <b/>
      <vertAlign val="superscript"/>
      <sz val="11"/>
      <name val="Times New Roman"/>
      <family val="1"/>
    </font>
    <font>
      <vertAlign val="superscript"/>
      <sz val="11"/>
      <name val="Times New Roman"/>
      <family val="1"/>
    </font>
    <font>
      <vertAlign val="superscript"/>
      <sz val="10"/>
      <name val="Times New Roman"/>
      <family val="1"/>
    </font>
    <font>
      <i/>
      <sz val="10"/>
      <name val="Times New Roman"/>
      <family val="1"/>
    </font>
    <font>
      <sz val="10"/>
      <color rgb="FF000000"/>
      <name val="Times New Roman"/>
      <family val="1"/>
    </font>
    <font>
      <sz val="14"/>
      <name val="Times New Roman"/>
      <family val="1"/>
    </font>
    <font>
      <sz val="9.5"/>
      <color rgb="FF000000"/>
      <name val="Arial"/>
      <family val="2"/>
    </font>
    <font>
      <sz val="11"/>
      <name val="Calibri"/>
      <family val="2"/>
    </font>
    <font>
      <b/>
      <sz val="12"/>
      <name val="Times New Roman"/>
      <family val="1"/>
    </font>
    <font>
      <sz val="14"/>
      <color rgb="FFFF0000"/>
      <name val="Times New Roman"/>
      <family val="1"/>
    </font>
    <font>
      <vertAlign val="superscript"/>
      <sz val="9"/>
      <name val="Times New Roman"/>
      <family val="1"/>
    </font>
    <font>
      <sz val="14"/>
      <name val="Calibri"/>
      <family val="2"/>
    </font>
    <font>
      <sz val="10"/>
      <name val="Arial"/>
      <family val="2"/>
    </font>
    <font>
      <b/>
      <sz val="11"/>
      <color indexed="8"/>
      <name val="Times New Roman"/>
      <family val="1"/>
    </font>
    <font>
      <sz val="11"/>
      <color indexed="8"/>
      <name val="Times New Roman"/>
      <family val="1"/>
    </font>
    <font>
      <sz val="11"/>
      <color rgb="FF000000"/>
      <name val="Times New Roman"/>
      <family val="1"/>
    </font>
    <font>
      <sz val="8"/>
      <color rgb="FF222222"/>
      <name val="Arial"/>
      <family val="2"/>
    </font>
    <font>
      <sz val="8"/>
      <color rgb="FF000000"/>
      <name val="Arial"/>
      <family val="2"/>
    </font>
    <font>
      <sz val="18"/>
      <color theme="1"/>
      <name val="Times New Roman"/>
      <family val="1"/>
    </font>
    <font>
      <sz val="20"/>
      <color theme="1"/>
      <name val="Times New Roman"/>
      <family val="1"/>
    </font>
    <font>
      <vertAlign val="superscript"/>
      <sz val="14"/>
      <color theme="1"/>
      <name val="Times New Roman"/>
      <family val="1"/>
    </font>
    <font>
      <b/>
      <sz val="11"/>
      <color theme="1"/>
      <name val="Times New Roman"/>
      <family val="1"/>
    </font>
    <font>
      <b/>
      <vertAlign val="superscript"/>
      <sz val="11"/>
      <color theme="1"/>
      <name val="Times New Roman"/>
      <family val="1"/>
    </font>
    <font>
      <sz val="11"/>
      <color theme="1"/>
      <name val="Times New Roman"/>
      <family val="1"/>
    </font>
    <font>
      <vertAlign val="superscript"/>
      <sz val="11"/>
      <color theme="1"/>
      <name val="Times New Roman"/>
      <family val="1"/>
    </font>
    <font>
      <vertAlign val="superscript"/>
      <sz val="16"/>
      <color theme="1"/>
      <name val="Times New Roman"/>
      <family val="1"/>
    </font>
    <font>
      <i/>
      <sz val="11"/>
      <name val="Times New Roman"/>
      <family val="1"/>
    </font>
    <font>
      <b/>
      <sz val="12"/>
      <color theme="1"/>
      <name val="Times New Roman"/>
      <family val="1"/>
    </font>
    <font>
      <sz val="11"/>
      <color rgb="FFFF0000"/>
      <name val="Times New Roman"/>
      <family val="1"/>
    </font>
    <font>
      <sz val="10"/>
      <color theme="1"/>
      <name val="Times New Roman"/>
      <family val="1"/>
    </font>
    <font>
      <b/>
      <sz val="14"/>
      <color theme="1"/>
      <name val="Times New Roman"/>
      <family val="1"/>
    </font>
    <font>
      <sz val="12"/>
      <color theme="1"/>
      <name val="Times New Roman"/>
      <family val="1"/>
    </font>
    <font>
      <sz val="12"/>
      <color rgb="FF000000"/>
      <name val="Times New Roman"/>
      <family val="1"/>
    </font>
    <font>
      <i/>
      <sz val="10"/>
      <color theme="1"/>
      <name val="Times New Roman"/>
      <family val="1"/>
    </font>
    <font>
      <sz val="7"/>
      <color rgb="FF000000"/>
      <name val="Arial"/>
      <family val="2"/>
    </font>
    <font>
      <sz val="10"/>
      <name val="Arial"/>
      <family val="2"/>
    </font>
    <font>
      <i/>
      <sz val="14"/>
      <name val="Times New Roman"/>
      <family val="1"/>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10">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rgb="FF000000"/>
      </left>
      <right/>
      <top style="medium">
        <color rgb="FF000000"/>
      </top>
      <bottom style="medium">
        <color indexed="64"/>
      </bottom>
      <diagonal/>
    </border>
    <border>
      <left/>
      <right style="thin">
        <color indexed="64"/>
      </right>
      <top style="medium">
        <color rgb="FF000000"/>
      </top>
      <bottom style="medium">
        <color indexed="64"/>
      </bottom>
      <diagonal/>
    </border>
    <border>
      <left/>
      <right/>
      <top style="medium">
        <color rgb="FF000000"/>
      </top>
      <bottom style="medium">
        <color indexed="64"/>
      </bottom>
      <diagonal/>
    </border>
    <border>
      <left/>
      <right style="medium">
        <color rgb="FF000000"/>
      </right>
      <top style="medium">
        <color rgb="FF000000"/>
      </top>
      <bottom style="medium">
        <color indexed="64"/>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style="double">
        <color auto="1"/>
      </right>
      <top style="medium">
        <color auto="1"/>
      </top>
      <bottom style="thin">
        <color auto="1"/>
      </bottom>
      <diagonal/>
    </border>
    <border>
      <left/>
      <right style="double">
        <color auto="1"/>
      </right>
      <top/>
      <bottom/>
      <diagonal/>
    </border>
    <border>
      <left/>
      <right style="double">
        <color auto="1"/>
      </right>
      <top/>
      <bottom style="thin">
        <color auto="1"/>
      </bottom>
      <diagonal/>
    </border>
    <border>
      <left/>
      <right style="double">
        <color auto="1"/>
      </right>
      <top/>
      <bottom style="medium">
        <color indexed="64"/>
      </bottom>
      <diagonal/>
    </border>
    <border>
      <left style="medium">
        <color rgb="FF000000"/>
      </left>
      <right/>
      <top/>
      <bottom style="thin">
        <color rgb="FF000000"/>
      </bottom>
      <diagonal/>
    </border>
    <border>
      <left/>
      <right style="thin">
        <color indexed="64"/>
      </right>
      <top/>
      <bottom style="thin">
        <color rgb="FF000000"/>
      </bottom>
      <diagonal/>
    </border>
    <border>
      <left style="thin">
        <color indexed="64"/>
      </left>
      <right style="thin">
        <color indexed="64"/>
      </right>
      <top/>
      <bottom style="thin">
        <color rgb="FF000000"/>
      </bottom>
      <diagonal/>
    </border>
    <border>
      <left style="thin">
        <color indexed="64"/>
      </left>
      <right/>
      <top/>
      <bottom style="thin">
        <color rgb="FF000000"/>
      </bottom>
      <diagonal/>
    </border>
    <border>
      <left/>
      <right style="medium">
        <color rgb="FF000000"/>
      </right>
      <top/>
      <bottom style="thin">
        <color rgb="FF000000"/>
      </bottom>
      <diagonal/>
    </border>
    <border>
      <left/>
      <right/>
      <top style="thin">
        <color rgb="FF000000"/>
      </top>
      <bottom/>
      <diagonal/>
    </border>
    <border>
      <left/>
      <right style="medium">
        <color rgb="FF000000"/>
      </right>
      <top style="thin">
        <color rgb="FF000000"/>
      </top>
      <bottom/>
      <diagonal/>
    </border>
    <border>
      <left/>
      <right/>
      <top/>
      <bottom style="medium">
        <color rgb="FF000000"/>
      </bottom>
      <diagonal/>
    </border>
    <border>
      <left/>
      <right style="medium">
        <color rgb="FF000000"/>
      </right>
      <top/>
      <bottom style="medium">
        <color rgb="FF000000"/>
      </bottom>
      <diagonal/>
    </border>
    <border>
      <left style="thin">
        <color rgb="FF000000"/>
      </left>
      <right/>
      <top style="thin">
        <color rgb="FF000000"/>
      </top>
      <bottom/>
      <diagonal/>
    </border>
    <border>
      <left style="thin">
        <color rgb="FF000000"/>
      </left>
      <right/>
      <top/>
      <bottom style="medium">
        <color rgb="FF000000"/>
      </bottom>
      <diagonal/>
    </border>
    <border>
      <left style="medium">
        <color rgb="FF000000"/>
      </left>
      <right/>
      <top style="thin">
        <color rgb="FF000000"/>
      </top>
      <bottom/>
      <diagonal/>
    </border>
    <border>
      <left style="thin">
        <color indexed="64"/>
      </left>
      <right style="thin">
        <color indexed="64"/>
      </right>
      <top/>
      <bottom style="medium">
        <color indexed="64"/>
      </bottom>
      <diagonal/>
    </border>
    <border>
      <left style="thin">
        <color rgb="FF000000"/>
      </left>
      <right/>
      <top/>
      <bottom/>
      <diagonal/>
    </border>
    <border>
      <left style="thin">
        <color rgb="FF000000"/>
      </left>
      <right/>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double">
        <color indexed="64"/>
      </left>
      <right/>
      <top/>
      <bottom style="medium">
        <color indexed="64"/>
      </bottom>
      <diagonal/>
    </border>
    <border>
      <left style="medium">
        <color indexed="64"/>
      </left>
      <right style="medium">
        <color indexed="64"/>
      </right>
      <top/>
      <bottom style="medium">
        <color indexed="64"/>
      </bottom>
      <diagonal/>
    </border>
    <border>
      <left style="double">
        <color indexed="64"/>
      </left>
      <right/>
      <top/>
      <bottom/>
      <diagonal/>
    </border>
    <border>
      <left style="medium">
        <color indexed="64"/>
      </left>
      <right style="medium">
        <color indexed="64"/>
      </right>
      <top/>
      <bottom/>
      <diagonal/>
    </border>
    <border>
      <left style="double">
        <color indexed="64"/>
      </left>
      <right/>
      <top/>
      <bottom style="thin">
        <color indexed="64"/>
      </bottom>
      <diagonal/>
    </border>
    <border>
      <left style="medium">
        <color indexed="64"/>
      </left>
      <right style="medium">
        <color indexed="64"/>
      </right>
      <top/>
      <bottom style="thin">
        <color indexed="64"/>
      </bottom>
      <diagonal/>
    </border>
    <border>
      <left style="double">
        <color indexed="64"/>
      </left>
      <right/>
      <top style="thin">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diagonal/>
    </border>
    <border>
      <left style="double">
        <color indexed="64"/>
      </left>
      <right/>
      <top style="medium">
        <color indexed="64"/>
      </top>
      <bottom/>
      <diagonal/>
    </border>
    <border>
      <left style="double">
        <color indexed="64"/>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0">
    <xf numFmtId="0" fontId="0" fillId="0" borderId="0"/>
    <xf numFmtId="0" fontId="8" fillId="0" borderId="0"/>
    <xf numFmtId="164" fontId="9" fillId="0" borderId="0"/>
    <xf numFmtId="164" fontId="9" fillId="0" borderId="0"/>
    <xf numFmtId="0" fontId="7" fillId="0" borderId="0"/>
    <xf numFmtId="43" fontId="7" fillId="0" borderId="0" applyFont="0" applyFill="0" applyBorder="0" applyAlignment="0" applyProtection="0"/>
    <xf numFmtId="0" fontId="10" fillId="0" borderId="0"/>
    <xf numFmtId="0" fontId="6" fillId="0" borderId="0"/>
    <xf numFmtId="43" fontId="6" fillId="0" borderId="0" applyFont="0" applyFill="0" applyBorder="0" applyAlignment="0" applyProtection="0"/>
    <xf numFmtId="43" fontId="8" fillId="0" borderId="0" applyFont="0" applyFill="0" applyBorder="0" applyAlignment="0" applyProtection="0"/>
    <xf numFmtId="0" fontId="23" fillId="0" borderId="0"/>
    <xf numFmtId="9" fontId="8" fillId="0" borderId="0" applyFont="0" applyFill="0" applyBorder="0" applyAlignment="0" applyProtection="0"/>
    <xf numFmtId="0" fontId="5" fillId="0" borderId="0"/>
    <xf numFmtId="0" fontId="4" fillId="0" borderId="0"/>
    <xf numFmtId="43" fontId="4" fillId="0" borderId="0" applyFont="0" applyFill="0" applyBorder="0" applyAlignment="0" applyProtection="0"/>
    <xf numFmtId="0" fontId="8" fillId="0" borderId="0"/>
    <xf numFmtId="0" fontId="3" fillId="0" borderId="0"/>
    <xf numFmtId="9" fontId="29" fillId="0" borderId="0" applyFont="0" applyFill="0" applyBorder="0" applyAlignment="0" applyProtection="0"/>
    <xf numFmtId="0" fontId="2" fillId="0" borderId="0"/>
    <xf numFmtId="0" fontId="52" fillId="0" borderId="0"/>
    <xf numFmtId="0" fontId="1" fillId="0" borderId="0"/>
    <xf numFmtId="43" fontId="1" fillId="0" borderId="0" applyFont="0" applyFill="0" applyBorder="0" applyAlignment="0" applyProtection="0"/>
    <xf numFmtId="0" fontId="8"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cellStyleXfs>
  <cellXfs count="624">
    <xf numFmtId="0" fontId="0" fillId="0" borderId="0" xfId="0"/>
    <xf numFmtId="0" fontId="12" fillId="0" borderId="0" xfId="0" applyFont="1"/>
    <xf numFmtId="0" fontId="14" fillId="0" borderId="0" xfId="0" applyFont="1"/>
    <xf numFmtId="0" fontId="14" fillId="0" borderId="0" xfId="0" applyFont="1" applyAlignment="1">
      <alignment horizontal="center" vertical="center" wrapText="1"/>
    </xf>
    <xf numFmtId="167" fontId="14" fillId="0" borderId="0" xfId="0" applyNumberFormat="1" applyFont="1"/>
    <xf numFmtId="0" fontId="16" fillId="0" borderId="0" xfId="0" applyFont="1" applyAlignment="1">
      <alignment vertical="top" wrapText="1"/>
    </xf>
    <xf numFmtId="0" fontId="14" fillId="0" borderId="0" xfId="0" applyFont="1" applyAlignment="1">
      <alignment vertical="center" wrapText="1"/>
    </xf>
    <xf numFmtId="0" fontId="14" fillId="0" borderId="0" xfId="0" applyFont="1" applyAlignment="1">
      <alignment wrapText="1"/>
    </xf>
    <xf numFmtId="0" fontId="14" fillId="0" borderId="0" xfId="0" applyFont="1" applyAlignment="1">
      <alignment horizontal="center" vertical="center"/>
    </xf>
    <xf numFmtId="0" fontId="14" fillId="0" borderId="0" xfId="0" applyFont="1" applyAlignment="1">
      <alignment vertical="center"/>
    </xf>
    <xf numFmtId="3" fontId="14" fillId="0" borderId="0" xfId="0" applyNumberFormat="1" applyFont="1" applyAlignment="1">
      <alignment vertical="center"/>
    </xf>
    <xf numFmtId="0" fontId="14" fillId="0" borderId="0" xfId="0" quotePrefix="1" applyFont="1" applyAlignment="1">
      <alignment horizontal="left" vertical="center"/>
    </xf>
    <xf numFmtId="165" fontId="14" fillId="0" borderId="0" xfId="0" applyNumberFormat="1" applyFont="1"/>
    <xf numFmtId="0" fontId="14" fillId="0" borderId="0" xfId="1" applyFont="1" applyAlignment="1">
      <alignment vertical="center"/>
    </xf>
    <xf numFmtId="166" fontId="14" fillId="0" borderId="0" xfId="0" applyNumberFormat="1" applyFont="1"/>
    <xf numFmtId="0" fontId="22" fillId="0" borderId="0" xfId="0" applyFont="1"/>
    <xf numFmtId="0" fontId="22" fillId="0" borderId="0" xfId="0" applyFont="1" applyAlignment="1">
      <alignment vertical="center"/>
    </xf>
    <xf numFmtId="0" fontId="14" fillId="2" borderId="0" xfId="0" applyFont="1" applyFill="1"/>
    <xf numFmtId="0" fontId="13" fillId="2" borderId="16" xfId="0" applyFont="1" applyFill="1" applyBorder="1"/>
    <xf numFmtId="169" fontId="14" fillId="2" borderId="0" xfId="0" applyNumberFormat="1" applyFont="1" applyFill="1" applyAlignment="1">
      <alignment horizontal="center" vertical="center"/>
    </xf>
    <xf numFmtId="165" fontId="14" fillId="2" borderId="0" xfId="0" applyNumberFormat="1" applyFont="1" applyFill="1" applyAlignment="1">
      <alignment horizontal="center" vertical="center"/>
    </xf>
    <xf numFmtId="0" fontId="15" fillId="2" borderId="0" xfId="0" applyFont="1" applyFill="1"/>
    <xf numFmtId="0" fontId="14" fillId="2" borderId="5" xfId="0" applyFont="1" applyFill="1" applyBorder="1" applyAlignment="1">
      <alignment horizontal="center"/>
    </xf>
    <xf numFmtId="165" fontId="14" fillId="2" borderId="5" xfId="0" applyNumberFormat="1" applyFont="1" applyFill="1" applyBorder="1" applyAlignment="1">
      <alignment horizontal="center"/>
    </xf>
    <xf numFmtId="165" fontId="14" fillId="2" borderId="1" xfId="0" applyNumberFormat="1" applyFont="1" applyFill="1" applyBorder="1" applyAlignment="1">
      <alignment horizontal="center"/>
    </xf>
    <xf numFmtId="0" fontId="14" fillId="2" borderId="2" xfId="0" applyFont="1" applyFill="1" applyBorder="1" applyAlignment="1">
      <alignment horizontal="center"/>
    </xf>
    <xf numFmtId="165" fontId="14" fillId="2" borderId="2" xfId="0" applyNumberFormat="1" applyFont="1" applyFill="1" applyBorder="1" applyAlignment="1">
      <alignment horizontal="center"/>
    </xf>
    <xf numFmtId="165" fontId="14" fillId="2" borderId="0" xfId="0" applyNumberFormat="1" applyFont="1" applyFill="1" applyAlignment="1">
      <alignment horizontal="center"/>
    </xf>
    <xf numFmtId="165" fontId="14" fillId="2" borderId="17" xfId="0" applyNumberFormat="1" applyFont="1" applyFill="1" applyBorder="1" applyAlignment="1">
      <alignment horizontal="center"/>
    </xf>
    <xf numFmtId="165" fontId="14" fillId="2" borderId="6" xfId="0" applyNumberFormat="1" applyFont="1" applyFill="1" applyBorder="1" applyAlignment="1">
      <alignment horizontal="center"/>
    </xf>
    <xf numFmtId="165" fontId="14" fillId="2" borderId="4" xfId="0" applyNumberFormat="1" applyFont="1" applyFill="1" applyBorder="1" applyAlignment="1">
      <alignment horizontal="center"/>
    </xf>
    <xf numFmtId="165" fontId="14" fillId="2" borderId="15" xfId="0" applyNumberFormat="1" applyFont="1" applyFill="1" applyBorder="1" applyAlignment="1">
      <alignment horizontal="center"/>
    </xf>
    <xf numFmtId="165" fontId="14" fillId="2" borderId="7" xfId="0" applyNumberFormat="1" applyFont="1" applyFill="1" applyBorder="1" applyAlignment="1">
      <alignment horizontal="center"/>
    </xf>
    <xf numFmtId="165" fontId="14" fillId="2" borderId="8" xfId="0" applyNumberFormat="1" applyFont="1" applyFill="1" applyBorder="1" applyAlignment="1">
      <alignment horizontal="center"/>
    </xf>
    <xf numFmtId="0" fontId="14" fillId="2" borderId="0" xfId="0" applyFont="1" applyFill="1" applyAlignment="1">
      <alignment horizontal="center"/>
    </xf>
    <xf numFmtId="164" fontId="14" fillId="2" borderId="0" xfId="0" applyNumberFormat="1" applyFont="1" applyFill="1" applyAlignment="1">
      <alignment horizontal="right" indent="4"/>
    </xf>
    <xf numFmtId="164" fontId="14" fillId="2" borderId="0" xfId="0" applyNumberFormat="1" applyFont="1" applyFill="1" applyAlignment="1">
      <alignment horizontal="right" indent="3"/>
    </xf>
    <xf numFmtId="165" fontId="14" fillId="2" borderId="0" xfId="0" applyNumberFormat="1" applyFont="1" applyFill="1" applyAlignment="1">
      <alignment horizontal="right" indent="3"/>
    </xf>
    <xf numFmtId="165" fontId="14" fillId="2" borderId="0" xfId="0" applyNumberFormat="1" applyFont="1" applyFill="1" applyAlignment="1">
      <alignment horizontal="right" indent="4"/>
    </xf>
    <xf numFmtId="0" fontId="13" fillId="2" borderId="0" xfId="0" applyFont="1" applyFill="1" applyAlignment="1">
      <alignment horizontal="center"/>
    </xf>
    <xf numFmtId="0" fontId="13" fillId="2" borderId="21" xfId="0" applyFont="1" applyFill="1" applyBorder="1" applyAlignment="1">
      <alignment horizontal="center" vertical="center"/>
    </xf>
    <xf numFmtId="5" fontId="13" fillId="2" borderId="29" xfId="0" applyNumberFormat="1" applyFont="1" applyFill="1" applyBorder="1" applyAlignment="1">
      <alignment horizontal="center" vertical="center" wrapText="1"/>
    </xf>
    <xf numFmtId="5" fontId="13" fillId="2" borderId="30" xfId="0" applyNumberFormat="1" applyFont="1" applyFill="1" applyBorder="1" applyAlignment="1">
      <alignment horizontal="center" vertical="center" wrapText="1"/>
    </xf>
    <xf numFmtId="0" fontId="13" fillId="2" borderId="24" xfId="0" applyFont="1" applyFill="1" applyBorder="1" applyAlignment="1">
      <alignment horizontal="center" vertical="center" wrapText="1"/>
    </xf>
    <xf numFmtId="0" fontId="14" fillId="2" borderId="14" xfId="0" applyFont="1" applyFill="1" applyBorder="1" applyAlignment="1">
      <alignment horizontal="center"/>
    </xf>
    <xf numFmtId="0" fontId="14" fillId="2" borderId="16" xfId="0" applyFont="1" applyFill="1" applyBorder="1" applyAlignment="1">
      <alignment horizontal="center"/>
    </xf>
    <xf numFmtId="165" fontId="14" fillId="2" borderId="32" xfId="0" applyNumberFormat="1" applyFont="1" applyFill="1" applyBorder="1" applyAlignment="1">
      <alignment horizontal="center"/>
    </xf>
    <xf numFmtId="0" fontId="22" fillId="2" borderId="0" xfId="0" applyFont="1" applyFill="1"/>
    <xf numFmtId="0" fontId="13" fillId="2" borderId="36" xfId="0" applyFont="1" applyFill="1" applyBorder="1" applyAlignment="1">
      <alignment horizontal="center" vertical="center"/>
    </xf>
    <xf numFmtId="5" fontId="13" fillId="2" borderId="39" xfId="0" applyNumberFormat="1" applyFont="1" applyFill="1" applyBorder="1" applyAlignment="1">
      <alignment horizontal="center" vertical="center" wrapText="1"/>
    </xf>
    <xf numFmtId="5" fontId="13" fillId="2" borderId="37" xfId="0" applyNumberFormat="1" applyFont="1" applyFill="1" applyBorder="1" applyAlignment="1">
      <alignment horizontal="center" vertical="center" wrapText="1"/>
    </xf>
    <xf numFmtId="5" fontId="13" fillId="2" borderId="38" xfId="0" applyNumberFormat="1" applyFont="1" applyFill="1" applyBorder="1" applyAlignment="1">
      <alignment horizontal="center" vertical="center" wrapText="1"/>
    </xf>
    <xf numFmtId="3" fontId="14" fillId="2" borderId="0" xfId="0" applyNumberFormat="1" applyFont="1" applyFill="1" applyAlignment="1">
      <alignment horizontal="center"/>
    </xf>
    <xf numFmtId="3" fontId="14" fillId="2" borderId="32" xfId="0" applyNumberFormat="1" applyFont="1" applyFill="1" applyBorder="1" applyAlignment="1">
      <alignment horizontal="center"/>
    </xf>
    <xf numFmtId="0" fontId="12" fillId="2" borderId="0" xfId="0" applyFont="1" applyFill="1" applyAlignment="1">
      <alignment horizontal="center"/>
    </xf>
    <xf numFmtId="3" fontId="12" fillId="2" borderId="0" xfId="0" applyNumberFormat="1" applyFont="1" applyFill="1" applyAlignment="1">
      <alignment horizontal="center"/>
    </xf>
    <xf numFmtId="0" fontId="22" fillId="2" borderId="0" xfId="0" applyFont="1" applyFill="1" applyAlignment="1">
      <alignment vertical="center"/>
    </xf>
    <xf numFmtId="1" fontId="14" fillId="2" borderId="11" xfId="0" quotePrefix="1" applyNumberFormat="1" applyFont="1" applyFill="1" applyBorder="1" applyAlignment="1">
      <alignment horizontal="center" vertical="center"/>
    </xf>
    <xf numFmtId="169" fontId="14" fillId="2" borderId="12" xfId="0" applyNumberFormat="1" applyFont="1" applyFill="1" applyBorder="1" applyAlignment="1">
      <alignment horizontal="center" vertical="center"/>
    </xf>
    <xf numFmtId="164" fontId="14" fillId="2" borderId="13" xfId="0" applyNumberFormat="1" applyFont="1" applyFill="1" applyBorder="1" applyAlignment="1">
      <alignment horizontal="center" vertical="center"/>
    </xf>
    <xf numFmtId="1" fontId="14" fillId="2" borderId="16" xfId="0" quotePrefix="1" applyNumberFormat="1" applyFont="1" applyFill="1" applyBorder="1" applyAlignment="1">
      <alignment horizontal="center" vertical="center"/>
    </xf>
    <xf numFmtId="164" fontId="14" fillId="2" borderId="17" xfId="0" applyNumberFormat="1" applyFont="1" applyFill="1" applyBorder="1" applyAlignment="1">
      <alignment horizontal="center" vertical="center"/>
    </xf>
    <xf numFmtId="49" fontId="14" fillId="2" borderId="16" xfId="0" applyNumberFormat="1" applyFont="1" applyFill="1" applyBorder="1" applyAlignment="1">
      <alignment horizontal="center" vertical="center"/>
    </xf>
    <xf numFmtId="1" fontId="14" fillId="2" borderId="16" xfId="0" applyNumberFormat="1" applyFont="1" applyFill="1" applyBorder="1" applyAlignment="1">
      <alignment horizontal="center" vertical="center"/>
    </xf>
    <xf numFmtId="164" fontId="14" fillId="2" borderId="33" xfId="0" applyNumberFormat="1" applyFont="1" applyFill="1" applyBorder="1" applyAlignment="1">
      <alignment horizontal="center" vertical="center"/>
    </xf>
    <xf numFmtId="1" fontId="14" fillId="2" borderId="0" xfId="0" applyNumberFormat="1" applyFont="1" applyFill="1" applyAlignment="1">
      <alignment horizontal="center" vertical="center"/>
    </xf>
    <xf numFmtId="0" fontId="14" fillId="2" borderId="0" xfId="0" applyFont="1" applyFill="1" applyAlignment="1">
      <alignment horizontal="center" vertical="center"/>
    </xf>
    <xf numFmtId="164" fontId="14" fillId="2" borderId="0" xfId="0" applyNumberFormat="1" applyFont="1" applyFill="1" applyAlignment="1">
      <alignment horizontal="center" vertical="center"/>
    </xf>
    <xf numFmtId="0" fontId="13" fillId="2" borderId="21" xfId="0" applyFont="1" applyFill="1" applyBorder="1" applyAlignment="1">
      <alignment vertical="center"/>
    </xf>
    <xf numFmtId="0" fontId="13" fillId="2" borderId="30" xfId="0" applyFont="1" applyFill="1" applyBorder="1" applyAlignment="1">
      <alignment horizontal="center" vertical="center"/>
    </xf>
    <xf numFmtId="0" fontId="13" fillId="2" borderId="31" xfId="0" applyFont="1" applyFill="1" applyBorder="1" applyAlignment="1">
      <alignment horizontal="center"/>
    </xf>
    <xf numFmtId="165" fontId="14" fillId="2" borderId="0" xfId="0" applyNumberFormat="1" applyFont="1" applyFill="1"/>
    <xf numFmtId="49" fontId="14" fillId="2" borderId="16" xfId="3" quotePrefix="1" applyNumberFormat="1" applyFont="1" applyFill="1" applyBorder="1" applyAlignment="1">
      <alignment horizontal="left"/>
    </xf>
    <xf numFmtId="49" fontId="14" fillId="2" borderId="16" xfId="3" applyNumberFormat="1" applyFont="1" applyFill="1" applyBorder="1"/>
    <xf numFmtId="49" fontId="14" fillId="2" borderId="18" xfId="3" applyNumberFormat="1" applyFont="1" applyFill="1" applyBorder="1"/>
    <xf numFmtId="165" fontId="14" fillId="2" borderId="19" xfId="0" applyNumberFormat="1" applyFont="1" applyFill="1" applyBorder="1" applyAlignment="1">
      <alignment horizontal="center"/>
    </xf>
    <xf numFmtId="49" fontId="14" fillId="2" borderId="16" xfId="2" applyNumberFormat="1" applyFont="1" applyFill="1" applyBorder="1"/>
    <xf numFmtId="49" fontId="14" fillId="2" borderId="18" xfId="2" applyNumberFormat="1" applyFont="1" applyFill="1" applyBorder="1"/>
    <xf numFmtId="49" fontId="14" fillId="2" borderId="16" xfId="0" applyNumberFormat="1" applyFont="1" applyFill="1" applyBorder="1"/>
    <xf numFmtId="49" fontId="14" fillId="2" borderId="18" xfId="0" applyNumberFormat="1" applyFont="1" applyFill="1" applyBorder="1"/>
    <xf numFmtId="165" fontId="14" fillId="2" borderId="1" xfId="1" applyNumberFormat="1" applyFont="1" applyFill="1" applyBorder="1" applyAlignment="1" applyProtection="1">
      <alignment horizontal="center"/>
      <protection locked="0"/>
    </xf>
    <xf numFmtId="49" fontId="13" fillId="2" borderId="27" xfId="0" applyNumberFormat="1" applyFont="1" applyFill="1" applyBorder="1" applyAlignment="1">
      <alignment vertical="center"/>
    </xf>
    <xf numFmtId="165" fontId="14" fillId="2" borderId="32" xfId="0" applyNumberFormat="1" applyFont="1" applyFill="1" applyBorder="1" applyAlignment="1">
      <alignment horizontal="center" vertical="center"/>
    </xf>
    <xf numFmtId="49" fontId="14" fillId="2" borderId="0" xfId="0" applyNumberFormat="1" applyFont="1" applyFill="1" applyAlignment="1">
      <alignment vertical="center"/>
    </xf>
    <xf numFmtId="165" fontId="14" fillId="2" borderId="3" xfId="0" applyNumberFormat="1" applyFont="1" applyFill="1" applyBorder="1" applyAlignment="1">
      <alignment horizontal="center" vertical="center"/>
    </xf>
    <xf numFmtId="0" fontId="13" fillId="2" borderId="23" xfId="0" applyFont="1" applyFill="1" applyBorder="1" applyAlignment="1">
      <alignment horizontal="center" vertical="center"/>
    </xf>
    <xf numFmtId="0" fontId="13" fillId="2" borderId="22" xfId="0" applyFont="1" applyFill="1" applyBorder="1" applyAlignment="1">
      <alignment horizontal="center" vertical="center"/>
    </xf>
    <xf numFmtId="0" fontId="13" fillId="2" borderId="13" xfId="0" applyFont="1" applyFill="1" applyBorder="1" applyAlignment="1">
      <alignment horizontal="center" vertical="center"/>
    </xf>
    <xf numFmtId="170" fontId="14" fillId="2" borderId="2" xfId="0" applyNumberFormat="1" applyFont="1" applyFill="1" applyBorder="1" applyAlignment="1">
      <alignment horizontal="center" vertical="center"/>
    </xf>
    <xf numFmtId="170" fontId="14" fillId="2" borderId="17" xfId="0" applyNumberFormat="1" applyFont="1" applyFill="1" applyBorder="1" applyAlignment="1">
      <alignment horizontal="center" vertical="center"/>
    </xf>
    <xf numFmtId="170" fontId="14" fillId="2" borderId="3" xfId="0" applyNumberFormat="1" applyFont="1" applyFill="1" applyBorder="1" applyAlignment="1">
      <alignment horizontal="center" vertical="center"/>
    </xf>
    <xf numFmtId="170" fontId="14" fillId="2" borderId="9" xfId="0" applyNumberFormat="1" applyFont="1" applyFill="1" applyBorder="1" applyAlignment="1">
      <alignment horizontal="center" vertical="center"/>
    </xf>
    <xf numFmtId="170" fontId="14" fillId="2" borderId="5" xfId="0" applyNumberFormat="1" applyFont="1" applyFill="1" applyBorder="1" applyAlignment="1">
      <alignment horizontal="center" vertical="center"/>
    </xf>
    <xf numFmtId="170" fontId="14" fillId="2" borderId="35" xfId="0" applyNumberFormat="1" applyFont="1" applyFill="1" applyBorder="1" applyAlignment="1">
      <alignment horizontal="center" vertical="center"/>
    </xf>
    <xf numFmtId="0" fontId="12" fillId="3" borderId="0" xfId="0" applyFont="1" applyFill="1" applyAlignment="1">
      <alignment vertical="center" wrapText="1"/>
    </xf>
    <xf numFmtId="0" fontId="21" fillId="3" borderId="0" xfId="0" applyFont="1" applyFill="1" applyAlignment="1">
      <alignment vertical="center" wrapText="1"/>
    </xf>
    <xf numFmtId="0" fontId="13" fillId="2" borderId="42" xfId="0" applyFont="1" applyFill="1" applyBorder="1" applyAlignment="1">
      <alignment horizontal="center" vertical="center" wrapText="1"/>
    </xf>
    <xf numFmtId="0" fontId="13" fillId="2" borderId="43" xfId="0" applyFont="1" applyFill="1" applyBorder="1" applyAlignment="1">
      <alignment horizontal="center" vertical="center" wrapText="1"/>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wrapText="1"/>
    </xf>
    <xf numFmtId="0" fontId="14" fillId="2" borderId="46" xfId="0" applyFont="1" applyFill="1" applyBorder="1"/>
    <xf numFmtId="165" fontId="14" fillId="2" borderId="47" xfId="0" applyNumberFormat="1" applyFont="1" applyFill="1" applyBorder="1" applyAlignment="1">
      <alignment horizontal="center"/>
    </xf>
    <xf numFmtId="0" fontId="14" fillId="2" borderId="48" xfId="0" applyFont="1" applyFill="1" applyBorder="1"/>
    <xf numFmtId="165" fontId="14" fillId="2" borderId="49" xfId="0" applyNumberFormat="1" applyFont="1" applyFill="1" applyBorder="1" applyAlignment="1">
      <alignment horizontal="center"/>
    </xf>
    <xf numFmtId="0" fontId="14" fillId="2" borderId="50" xfId="0" applyFont="1" applyFill="1" applyBorder="1"/>
    <xf numFmtId="0" fontId="22" fillId="2" borderId="0" xfId="0" applyFont="1" applyFill="1" applyAlignment="1">
      <alignment horizontal="left" vertical="center"/>
    </xf>
    <xf numFmtId="0" fontId="22" fillId="2" borderId="0" xfId="0" applyFont="1" applyFill="1" applyAlignment="1">
      <alignment horizontal="center" vertical="center"/>
    </xf>
    <xf numFmtId="3" fontId="14" fillId="2" borderId="0" xfId="0" applyNumberFormat="1" applyFont="1" applyFill="1" applyAlignment="1">
      <alignment horizontal="center" vertical="center"/>
    </xf>
    <xf numFmtId="0" fontId="22" fillId="0" borderId="0" xfId="0" applyFont="1" applyAlignment="1">
      <alignment horizontal="center" vertical="center"/>
    </xf>
    <xf numFmtId="170" fontId="14" fillId="2" borderId="25" xfId="0" applyNumberFormat="1" applyFont="1" applyFill="1" applyBorder="1" applyAlignment="1">
      <alignment horizontal="center" vertical="center"/>
    </xf>
    <xf numFmtId="170" fontId="14" fillId="2" borderId="40" xfId="0" applyNumberFormat="1" applyFont="1" applyFill="1" applyBorder="1" applyAlignment="1">
      <alignment horizontal="center" vertical="center"/>
    </xf>
    <xf numFmtId="170" fontId="14" fillId="2" borderId="32" xfId="0" applyNumberFormat="1" applyFont="1" applyFill="1" applyBorder="1" applyAlignment="1">
      <alignment horizontal="center" vertical="center"/>
    </xf>
    <xf numFmtId="172" fontId="14" fillId="2" borderId="2" xfId="0" applyNumberFormat="1" applyFont="1" applyFill="1" applyBorder="1" applyAlignment="1">
      <alignment horizontal="right" vertical="center"/>
    </xf>
    <xf numFmtId="0" fontId="18" fillId="0" borderId="0" xfId="0" applyFont="1" applyAlignment="1">
      <alignment horizontal="right" vertical="top"/>
    </xf>
    <xf numFmtId="165" fontId="14" fillId="2" borderId="9" xfId="0" applyNumberFormat="1" applyFont="1" applyFill="1" applyBorder="1" applyAlignment="1">
      <alignment horizontal="center"/>
    </xf>
    <xf numFmtId="165" fontId="14" fillId="2" borderId="3" xfId="0" applyNumberFormat="1" applyFont="1" applyFill="1" applyBorder="1" applyAlignment="1">
      <alignment horizontal="center"/>
    </xf>
    <xf numFmtId="0" fontId="13" fillId="2" borderId="30" xfId="0" applyFont="1" applyFill="1" applyBorder="1" applyAlignment="1">
      <alignment horizontal="center"/>
    </xf>
    <xf numFmtId="170" fontId="14" fillId="2" borderId="26" xfId="0" applyNumberFormat="1" applyFont="1" applyFill="1" applyBorder="1" applyAlignment="1">
      <alignment horizontal="center" vertical="center"/>
    </xf>
    <xf numFmtId="0" fontId="14" fillId="2" borderId="1" xfId="0" applyFont="1" applyFill="1" applyBorder="1" applyAlignment="1">
      <alignment horizontal="center"/>
    </xf>
    <xf numFmtId="165" fontId="14" fillId="2" borderId="10" xfId="0" applyNumberFormat="1" applyFont="1" applyFill="1" applyBorder="1" applyAlignment="1">
      <alignment horizontal="center"/>
    </xf>
    <xf numFmtId="165" fontId="14" fillId="2" borderId="26" xfId="0" applyNumberFormat="1" applyFont="1" applyFill="1" applyBorder="1" applyAlignment="1">
      <alignment horizontal="center"/>
    </xf>
    <xf numFmtId="170" fontId="14" fillId="2" borderId="1" xfId="0" applyNumberFormat="1" applyFont="1" applyFill="1" applyBorder="1" applyAlignment="1">
      <alignment horizontal="center" vertical="center"/>
    </xf>
    <xf numFmtId="0" fontId="14" fillId="2" borderId="55" xfId="0" applyFont="1" applyFill="1" applyBorder="1"/>
    <xf numFmtId="0" fontId="14" fillId="2" borderId="27" xfId="0" applyFont="1" applyFill="1" applyBorder="1" applyAlignment="1">
      <alignment horizontal="center"/>
    </xf>
    <xf numFmtId="166" fontId="12" fillId="0" borderId="0" xfId="0" applyNumberFormat="1" applyFont="1"/>
    <xf numFmtId="0" fontId="25" fillId="2" borderId="0" xfId="15" applyFont="1" applyFill="1" applyAlignment="1">
      <alignment horizontal="center"/>
    </xf>
    <xf numFmtId="0" fontId="14" fillId="0" borderId="0" xfId="15" applyFont="1"/>
    <xf numFmtId="0" fontId="22" fillId="0" borderId="0" xfId="15" applyFont="1"/>
    <xf numFmtId="0" fontId="13" fillId="2" borderId="21" xfId="15" applyFont="1" applyFill="1" applyBorder="1" applyAlignment="1">
      <alignment horizontal="center"/>
    </xf>
    <xf numFmtId="0" fontId="13" fillId="2" borderId="30" xfId="15" applyFont="1" applyFill="1" applyBorder="1" applyAlignment="1">
      <alignment horizontal="center"/>
    </xf>
    <xf numFmtId="0" fontId="13" fillId="2" borderId="56" xfId="15" applyFont="1" applyFill="1" applyBorder="1" applyAlignment="1">
      <alignment horizontal="center"/>
    </xf>
    <xf numFmtId="0" fontId="13" fillId="2" borderId="31" xfId="15" applyFont="1" applyFill="1" applyBorder="1" applyAlignment="1">
      <alignment horizontal="center"/>
    </xf>
    <xf numFmtId="0" fontId="13" fillId="2" borderId="16" xfId="15" applyFont="1" applyFill="1" applyBorder="1"/>
    <xf numFmtId="0" fontId="14" fillId="2" borderId="16" xfId="15" applyFont="1" applyFill="1" applyBorder="1"/>
    <xf numFmtId="0" fontId="14" fillId="2" borderId="18" xfId="15" applyFont="1" applyFill="1" applyBorder="1"/>
    <xf numFmtId="9" fontId="14" fillId="0" borderId="0" xfId="15" applyNumberFormat="1" applyFont="1"/>
    <xf numFmtId="0" fontId="14" fillId="2" borderId="27" xfId="15" applyFont="1" applyFill="1" applyBorder="1"/>
    <xf numFmtId="168" fontId="12" fillId="2" borderId="0" xfId="15" applyNumberFormat="1" applyFont="1" applyFill="1"/>
    <xf numFmtId="0" fontId="14" fillId="2" borderId="0" xfId="15" applyFont="1" applyFill="1"/>
    <xf numFmtId="0" fontId="12" fillId="2" borderId="0" xfId="15" applyFont="1" applyFill="1"/>
    <xf numFmtId="0" fontId="14" fillId="0" borderId="0" xfId="15" applyFont="1" applyAlignment="1">
      <alignment vertical="top"/>
    </xf>
    <xf numFmtId="0" fontId="12" fillId="0" borderId="0" xfId="15" applyFont="1"/>
    <xf numFmtId="0" fontId="14" fillId="2" borderId="60" xfId="0" applyFont="1" applyFill="1" applyBorder="1"/>
    <xf numFmtId="0" fontId="14" fillId="2" borderId="61" xfId="0" applyFont="1" applyFill="1" applyBorder="1" applyAlignment="1">
      <alignment horizontal="center"/>
    </xf>
    <xf numFmtId="165" fontId="14" fillId="2" borderId="62" xfId="0" applyNumberFormat="1" applyFont="1" applyFill="1" applyBorder="1" applyAlignment="1">
      <alignment horizontal="center"/>
    </xf>
    <xf numFmtId="165" fontId="14" fillId="2" borderId="63" xfId="0" applyNumberFormat="1" applyFont="1" applyFill="1" applyBorder="1" applyAlignment="1">
      <alignment horizontal="center"/>
    </xf>
    <xf numFmtId="165" fontId="14" fillId="2" borderId="61" xfId="0" applyNumberFormat="1" applyFont="1" applyFill="1" applyBorder="1" applyAlignment="1">
      <alignment horizontal="center"/>
    </xf>
    <xf numFmtId="165" fontId="14" fillId="2" borderId="64" xfId="0" applyNumberFormat="1" applyFont="1" applyFill="1" applyBorder="1" applyAlignment="1">
      <alignment horizontal="center"/>
    </xf>
    <xf numFmtId="0" fontId="14" fillId="2" borderId="65" xfId="0" applyFont="1" applyFill="1" applyBorder="1" applyAlignment="1">
      <alignment horizontal="center"/>
    </xf>
    <xf numFmtId="165" fontId="14" fillId="2" borderId="65" xfId="0" applyNumberFormat="1" applyFont="1" applyFill="1" applyBorder="1" applyAlignment="1">
      <alignment horizontal="center"/>
    </xf>
    <xf numFmtId="165" fontId="14" fillId="2" borderId="66" xfId="0" applyNumberFormat="1" applyFont="1" applyFill="1" applyBorder="1" applyAlignment="1">
      <alignment horizontal="center"/>
    </xf>
    <xf numFmtId="0" fontId="14" fillId="2" borderId="67" xfId="0" applyFont="1" applyFill="1" applyBorder="1" applyAlignment="1">
      <alignment horizontal="center"/>
    </xf>
    <xf numFmtId="165" fontId="14" fillId="2" borderId="67" xfId="0" applyNumberFormat="1" applyFont="1" applyFill="1" applyBorder="1" applyAlignment="1">
      <alignment horizontal="center"/>
    </xf>
    <xf numFmtId="165" fontId="14" fillId="2" borderId="68" xfId="0" applyNumberFormat="1" applyFont="1" applyFill="1" applyBorder="1" applyAlignment="1">
      <alignment horizontal="center"/>
    </xf>
    <xf numFmtId="165" fontId="14" fillId="2" borderId="69" xfId="0" applyNumberFormat="1" applyFont="1" applyFill="1" applyBorder="1" applyAlignment="1">
      <alignment horizontal="center"/>
    </xf>
    <xf numFmtId="165" fontId="14" fillId="2" borderId="70" xfId="0" applyNumberFormat="1" applyFont="1" applyFill="1" applyBorder="1" applyAlignment="1">
      <alignment horizontal="center"/>
    </xf>
    <xf numFmtId="0" fontId="14" fillId="2" borderId="71" xfId="0" applyFont="1" applyFill="1" applyBorder="1"/>
    <xf numFmtId="165" fontId="14" fillId="0" borderId="26" xfId="0" applyNumberFormat="1" applyFont="1" applyBorder="1" applyAlignment="1">
      <alignment horizontal="center"/>
    </xf>
    <xf numFmtId="0" fontId="8" fillId="0" borderId="0" xfId="0" applyFont="1"/>
    <xf numFmtId="171" fontId="14" fillId="2" borderId="17" xfId="0" applyNumberFormat="1" applyFont="1" applyFill="1" applyBorder="1"/>
    <xf numFmtId="171" fontId="14" fillId="2" borderId="17" xfId="0" applyNumberFormat="1" applyFont="1" applyFill="1" applyBorder="1" applyAlignment="1">
      <alignment horizontal="right" vertical="center"/>
    </xf>
    <xf numFmtId="165" fontId="14" fillId="2" borderId="40" xfId="0" applyNumberFormat="1" applyFont="1" applyFill="1" applyBorder="1" applyAlignment="1">
      <alignment horizontal="center"/>
    </xf>
    <xf numFmtId="0" fontId="14" fillId="2" borderId="15" xfId="0" applyFont="1" applyFill="1" applyBorder="1"/>
    <xf numFmtId="0" fontId="14" fillId="2" borderId="17" xfId="0" applyFont="1" applyFill="1" applyBorder="1"/>
    <xf numFmtId="3" fontId="14" fillId="2" borderId="0" xfId="15" applyNumberFormat="1" applyFont="1" applyFill="1" applyAlignment="1">
      <alignment horizontal="right" indent="2"/>
    </xf>
    <xf numFmtId="3" fontId="14" fillId="2" borderId="57" xfId="15" applyNumberFormat="1" applyFont="1" applyFill="1" applyBorder="1" applyAlignment="1">
      <alignment horizontal="right" indent="2"/>
    </xf>
    <xf numFmtId="1" fontId="14" fillId="2" borderId="0" xfId="15" applyNumberFormat="1" applyFont="1" applyFill="1"/>
    <xf numFmtId="3" fontId="14" fillId="2" borderId="0" xfId="15" applyNumberFormat="1" applyFont="1" applyFill="1"/>
    <xf numFmtId="3" fontId="14" fillId="2" borderId="17" xfId="15" applyNumberFormat="1" applyFont="1" applyFill="1" applyBorder="1"/>
    <xf numFmtId="165" fontId="14" fillId="2" borderId="20" xfId="0" applyNumberFormat="1" applyFont="1" applyFill="1" applyBorder="1" applyAlignment="1">
      <alignment horizontal="center" vertical="center"/>
    </xf>
    <xf numFmtId="0" fontId="13" fillId="2" borderId="34" xfId="0" applyFont="1" applyFill="1" applyBorder="1" applyAlignment="1">
      <alignment horizontal="center" vertical="center"/>
    </xf>
    <xf numFmtId="0" fontId="14" fillId="2" borderId="16" xfId="0" applyFont="1" applyFill="1" applyBorder="1" applyAlignment="1">
      <alignment horizontal="center" vertical="center"/>
    </xf>
    <xf numFmtId="170" fontId="14" fillId="2" borderId="0" xfId="0" applyNumberFormat="1" applyFont="1" applyFill="1" applyAlignment="1">
      <alignment horizontal="center" vertical="center"/>
    </xf>
    <xf numFmtId="0" fontId="14" fillId="2" borderId="27" xfId="0" applyFont="1" applyFill="1" applyBorder="1" applyAlignment="1">
      <alignment horizontal="center" vertical="center"/>
    </xf>
    <xf numFmtId="172" fontId="14" fillId="2" borderId="0" xfId="0" applyNumberFormat="1" applyFont="1" applyFill="1" applyAlignment="1">
      <alignment horizontal="right" vertical="center"/>
    </xf>
    <xf numFmtId="0" fontId="13" fillId="2" borderId="54" xfId="0" applyFont="1" applyFill="1" applyBorder="1" applyAlignment="1">
      <alignment horizontal="center" vertical="center" wrapText="1"/>
    </xf>
    <xf numFmtId="0" fontId="13" fillId="2" borderId="53" xfId="0" applyFont="1" applyFill="1" applyBorder="1" applyAlignment="1">
      <alignment horizontal="center" vertical="center" wrapText="1"/>
    </xf>
    <xf numFmtId="173" fontId="14" fillId="2" borderId="1" xfId="0" applyNumberFormat="1" applyFont="1" applyFill="1" applyBorder="1" applyAlignment="1">
      <alignment horizontal="right" vertical="center"/>
    </xf>
    <xf numFmtId="173" fontId="14" fillId="2" borderId="5" xfId="0" applyNumberFormat="1" applyFont="1" applyFill="1" applyBorder="1" applyAlignment="1">
      <alignment horizontal="right" vertical="center"/>
    </xf>
    <xf numFmtId="3" fontId="14" fillId="2" borderId="0" xfId="15" applyNumberFormat="1" applyFont="1" applyFill="1" applyAlignment="1">
      <alignment horizontal="right" indent="1"/>
    </xf>
    <xf numFmtId="3" fontId="14" fillId="2" borderId="57" xfId="15" applyNumberFormat="1" applyFont="1" applyFill="1" applyBorder="1" applyAlignment="1">
      <alignment horizontal="right" indent="1"/>
    </xf>
    <xf numFmtId="3" fontId="14" fillId="2" borderId="17" xfId="15" applyNumberFormat="1" applyFont="1" applyFill="1" applyBorder="1" applyAlignment="1">
      <alignment horizontal="right" indent="1"/>
    </xf>
    <xf numFmtId="3" fontId="14" fillId="2" borderId="1" xfId="15" applyNumberFormat="1" applyFont="1" applyFill="1" applyBorder="1" applyAlignment="1">
      <alignment horizontal="right" indent="1"/>
    </xf>
    <xf numFmtId="3" fontId="14" fillId="2" borderId="58" xfId="15" applyNumberFormat="1" applyFont="1" applyFill="1" applyBorder="1" applyAlignment="1">
      <alignment horizontal="right" indent="1"/>
    </xf>
    <xf numFmtId="3" fontId="14" fillId="2" borderId="19" xfId="15" applyNumberFormat="1" applyFont="1" applyFill="1" applyBorder="1" applyAlignment="1">
      <alignment horizontal="right" indent="1"/>
    </xf>
    <xf numFmtId="3" fontId="14" fillId="2" borderId="35" xfId="15" applyNumberFormat="1" applyFont="1" applyFill="1" applyBorder="1" applyAlignment="1">
      <alignment horizontal="right" indent="1"/>
    </xf>
    <xf numFmtId="3" fontId="14" fillId="2" borderId="59" xfId="15" applyNumberFormat="1" applyFont="1" applyFill="1" applyBorder="1" applyAlignment="1">
      <alignment horizontal="right" indent="1"/>
    </xf>
    <xf numFmtId="3" fontId="14" fillId="2" borderId="32" xfId="15" applyNumberFormat="1" applyFont="1" applyFill="1" applyBorder="1" applyAlignment="1">
      <alignment horizontal="right" indent="1"/>
    </xf>
    <xf numFmtId="3" fontId="14" fillId="2" borderId="33" xfId="15" applyNumberFormat="1" applyFont="1" applyFill="1" applyBorder="1" applyAlignment="1">
      <alignment horizontal="right" indent="1"/>
    </xf>
    <xf numFmtId="171" fontId="14" fillId="2" borderId="33" xfId="0" applyNumberFormat="1" applyFont="1" applyFill="1" applyBorder="1" applyAlignment="1">
      <alignment horizontal="right" vertical="center"/>
    </xf>
    <xf numFmtId="173" fontId="14" fillId="2" borderId="0" xfId="0" applyNumberFormat="1" applyFont="1" applyFill="1" applyAlignment="1">
      <alignment horizontal="right" vertical="center"/>
    </xf>
    <xf numFmtId="173" fontId="14" fillId="2" borderId="2" xfId="0" applyNumberFormat="1" applyFont="1" applyFill="1" applyBorder="1" applyAlignment="1">
      <alignment horizontal="right" vertical="center"/>
    </xf>
    <xf numFmtId="0" fontId="14" fillId="2" borderId="7" xfId="0" applyFont="1" applyFill="1" applyBorder="1" applyAlignment="1">
      <alignment horizontal="left" vertical="center" indent="5"/>
    </xf>
    <xf numFmtId="0" fontId="14" fillId="2" borderId="8" xfId="0" applyFont="1" applyFill="1" applyBorder="1" applyAlignment="1">
      <alignment horizontal="left" vertical="center" indent="5"/>
    </xf>
    <xf numFmtId="0" fontId="24" fillId="0" borderId="0" xfId="0" applyFont="1" applyAlignment="1">
      <alignment vertical="center"/>
    </xf>
    <xf numFmtId="0" fontId="28" fillId="0" borderId="0" xfId="0" applyFont="1" applyAlignment="1">
      <alignment vertical="center"/>
    </xf>
    <xf numFmtId="0" fontId="13" fillId="2" borderId="41" xfId="0" applyFont="1" applyFill="1" applyBorder="1" applyAlignment="1">
      <alignment horizontal="center" vertical="center"/>
    </xf>
    <xf numFmtId="0" fontId="15" fillId="2" borderId="0" xfId="1" applyFont="1" applyFill="1" applyAlignment="1">
      <alignment horizontal="center" vertical="center"/>
    </xf>
    <xf numFmtId="0" fontId="14" fillId="0" borderId="0" xfId="1" applyFont="1" applyAlignment="1">
      <alignment horizontal="center" vertical="center"/>
    </xf>
    <xf numFmtId="0" fontId="12" fillId="3" borderId="0" xfId="0" applyFont="1" applyFill="1"/>
    <xf numFmtId="0" fontId="25" fillId="2" borderId="18" xfId="1" applyFont="1" applyFill="1" applyBorder="1" applyAlignment="1">
      <alignment horizontal="center" vertical="center"/>
    </xf>
    <xf numFmtId="0" fontId="25" fillId="2" borderId="8" xfId="1" applyFont="1" applyFill="1" applyBorder="1" applyAlignment="1">
      <alignment horizontal="center" vertical="center"/>
    </xf>
    <xf numFmtId="0" fontId="25" fillId="2" borderId="5" xfId="1" applyFont="1" applyFill="1" applyBorder="1" applyAlignment="1">
      <alignment horizontal="center" vertical="center"/>
    </xf>
    <xf numFmtId="0" fontId="11" fillId="2" borderId="16" xfId="1" applyFont="1" applyFill="1" applyBorder="1" applyAlignment="1">
      <alignment horizontal="center" vertical="center"/>
    </xf>
    <xf numFmtId="0" fontId="11" fillId="2" borderId="27" xfId="1" applyFont="1" applyFill="1" applyBorder="1" applyAlignment="1">
      <alignment horizontal="center" vertical="center"/>
    </xf>
    <xf numFmtId="165" fontId="14" fillId="2" borderId="73" xfId="0" applyNumberFormat="1" applyFont="1" applyFill="1" applyBorder="1" applyAlignment="1">
      <alignment horizontal="center"/>
    </xf>
    <xf numFmtId="165" fontId="14" fillId="2" borderId="74" xfId="0" applyNumberFormat="1" applyFont="1" applyFill="1" applyBorder="1" applyAlignment="1">
      <alignment horizontal="center"/>
    </xf>
    <xf numFmtId="0" fontId="12" fillId="2" borderId="0" xfId="0" applyFont="1" applyFill="1" applyAlignment="1">
      <alignment horizontal="left" vertical="top" wrapText="1"/>
    </xf>
    <xf numFmtId="0" fontId="13" fillId="2" borderId="23" xfId="0" applyFont="1" applyFill="1" applyBorder="1" applyAlignment="1">
      <alignment horizontal="center" vertical="center" wrapText="1"/>
    </xf>
    <xf numFmtId="0" fontId="13" fillId="2" borderId="37" xfId="0" applyFont="1" applyFill="1" applyBorder="1" applyAlignment="1">
      <alignment horizontal="center" vertical="center"/>
    </xf>
    <xf numFmtId="0" fontId="14" fillId="2" borderId="0" xfId="0" applyFont="1" applyFill="1" applyAlignment="1">
      <alignment vertical="center"/>
    </xf>
    <xf numFmtId="0" fontId="30" fillId="2" borderId="36" xfId="0" applyFont="1" applyFill="1" applyBorder="1" applyAlignment="1">
      <alignment vertical="center"/>
    </xf>
    <xf numFmtId="0" fontId="13" fillId="2" borderId="75" xfId="1" applyFont="1" applyFill="1" applyBorder="1" applyAlignment="1">
      <alignment horizontal="center" vertical="center"/>
    </xf>
    <xf numFmtId="0" fontId="13" fillId="2" borderId="76" xfId="0" applyFont="1" applyFill="1" applyBorder="1" applyAlignment="1">
      <alignment horizontal="center" vertical="center"/>
    </xf>
    <xf numFmtId="0" fontId="13" fillId="2" borderId="75" xfId="0" applyFont="1" applyFill="1" applyBorder="1" applyAlignment="1">
      <alignment horizontal="center" vertical="center"/>
    </xf>
    <xf numFmtId="0" fontId="13" fillId="2" borderId="39" xfId="0" applyFont="1" applyFill="1" applyBorder="1" applyAlignment="1">
      <alignment horizontal="center" vertical="center"/>
    </xf>
    <xf numFmtId="0" fontId="13" fillId="2" borderId="77" xfId="0" applyFont="1" applyFill="1" applyBorder="1" applyAlignment="1">
      <alignment horizontal="center" vertical="center"/>
    </xf>
    <xf numFmtId="0" fontId="13" fillId="2" borderId="78" xfId="0" applyFont="1" applyFill="1" applyBorder="1" applyAlignment="1">
      <alignment horizontal="center" vertical="center"/>
    </xf>
    <xf numFmtId="0" fontId="31" fillId="2" borderId="16" xfId="0" applyFont="1" applyFill="1" applyBorder="1" applyAlignment="1">
      <alignment vertical="center"/>
    </xf>
    <xf numFmtId="165" fontId="14" fillId="2" borderId="2" xfId="1" applyNumberFormat="1" applyFont="1" applyFill="1" applyBorder="1" applyAlignment="1">
      <alignment horizontal="center" vertical="center"/>
    </xf>
    <xf numFmtId="165" fontId="14" fillId="2" borderId="2" xfId="0" applyNumberFormat="1" applyFont="1" applyFill="1" applyBorder="1" applyAlignment="1">
      <alignment horizontal="center" vertical="center"/>
    </xf>
    <xf numFmtId="165" fontId="14" fillId="2" borderId="7" xfId="0" applyNumberFormat="1" applyFont="1" applyFill="1" applyBorder="1" applyAlignment="1">
      <alignment horizontal="center" vertical="center"/>
    </xf>
    <xf numFmtId="165" fontId="14" fillId="2" borderId="26" xfId="0" applyNumberFormat="1" applyFont="1" applyFill="1" applyBorder="1" applyAlignment="1">
      <alignment horizontal="center" vertical="center"/>
    </xf>
    <xf numFmtId="165" fontId="14" fillId="2" borderId="26" xfId="17" applyNumberFormat="1" applyFont="1" applyFill="1" applyBorder="1" applyAlignment="1">
      <alignment horizontal="center" vertical="center"/>
    </xf>
    <xf numFmtId="0" fontId="31" fillId="2" borderId="18" xfId="0" applyFont="1" applyFill="1" applyBorder="1" applyAlignment="1">
      <alignment vertical="center"/>
    </xf>
    <xf numFmtId="165" fontId="14" fillId="2" borderId="5" xfId="1" applyNumberFormat="1" applyFont="1" applyFill="1" applyBorder="1" applyAlignment="1">
      <alignment horizontal="center" vertical="center"/>
    </xf>
    <xf numFmtId="165" fontId="14" fillId="2" borderId="5" xfId="0" applyNumberFormat="1" applyFont="1" applyFill="1" applyBorder="1" applyAlignment="1">
      <alignment horizontal="center" vertical="center"/>
    </xf>
    <xf numFmtId="165" fontId="14" fillId="2" borderId="8" xfId="0" applyNumberFormat="1" applyFont="1" applyFill="1" applyBorder="1" applyAlignment="1">
      <alignment horizontal="center" vertical="center"/>
    </xf>
    <xf numFmtId="165" fontId="14" fillId="2" borderId="9" xfId="0" applyNumberFormat="1" applyFont="1" applyFill="1" applyBorder="1" applyAlignment="1">
      <alignment horizontal="center" vertical="center"/>
    </xf>
    <xf numFmtId="165" fontId="14" fillId="2" borderId="25" xfId="0" applyNumberFormat="1" applyFont="1" applyFill="1" applyBorder="1" applyAlignment="1">
      <alignment horizontal="center" vertical="center"/>
    </xf>
    <xf numFmtId="165" fontId="14" fillId="2" borderId="25" xfId="17" applyNumberFormat="1" applyFont="1" applyFill="1" applyBorder="1" applyAlignment="1">
      <alignment horizontal="center" vertical="center"/>
    </xf>
    <xf numFmtId="165" fontId="14" fillId="2" borderId="4" xfId="1" applyNumberFormat="1" applyFont="1" applyFill="1" applyBorder="1" applyAlignment="1">
      <alignment horizontal="center" vertical="center"/>
    </xf>
    <xf numFmtId="0" fontId="31" fillId="2" borderId="36" xfId="0" applyFont="1" applyFill="1" applyBorder="1" applyAlignment="1">
      <alignment vertical="center"/>
    </xf>
    <xf numFmtId="165" fontId="14" fillId="2" borderId="76" xfId="1" applyNumberFormat="1" applyFont="1" applyFill="1" applyBorder="1" applyAlignment="1">
      <alignment horizontal="center" vertical="center"/>
    </xf>
    <xf numFmtId="165" fontId="14" fillId="2" borderId="76" xfId="0" applyNumberFormat="1" applyFont="1" applyFill="1" applyBorder="1" applyAlignment="1">
      <alignment horizontal="center" vertical="center"/>
    </xf>
    <xf numFmtId="165" fontId="14" fillId="2" borderId="39" xfId="0" applyNumberFormat="1" applyFont="1" applyFill="1" applyBorder="1" applyAlignment="1">
      <alignment horizontal="center" vertical="center"/>
    </xf>
    <xf numFmtId="165" fontId="14" fillId="2" borderId="78" xfId="0" applyNumberFormat="1" applyFont="1" applyFill="1" applyBorder="1" applyAlignment="1">
      <alignment horizontal="center" vertical="center"/>
    </xf>
    <xf numFmtId="165" fontId="14" fillId="2" borderId="78" xfId="17" applyNumberFormat="1" applyFont="1" applyFill="1" applyBorder="1" applyAlignment="1">
      <alignment horizontal="center" vertical="center"/>
    </xf>
    <xf numFmtId="165" fontId="14" fillId="2" borderId="75" xfId="1" applyNumberFormat="1" applyFont="1" applyFill="1" applyBorder="1" applyAlignment="1">
      <alignment horizontal="center" vertical="center"/>
    </xf>
    <xf numFmtId="165" fontId="14" fillId="2" borderId="75" xfId="0" applyNumberFormat="1" applyFont="1" applyFill="1" applyBorder="1" applyAlignment="1">
      <alignment horizontal="center" vertical="center"/>
    </xf>
    <xf numFmtId="165" fontId="14" fillId="2" borderId="77" xfId="0" applyNumberFormat="1" applyFont="1" applyFill="1" applyBorder="1" applyAlignment="1">
      <alignment horizontal="center" vertical="center"/>
    </xf>
    <xf numFmtId="0" fontId="22" fillId="2" borderId="0" xfId="0" applyFont="1" applyFill="1" applyAlignment="1">
      <alignment horizontal="center"/>
    </xf>
    <xf numFmtId="0" fontId="13" fillId="2" borderId="21" xfId="0" applyFont="1" applyFill="1" applyBorder="1" applyAlignment="1">
      <alignment horizontal="left" vertical="center" wrapText="1"/>
    </xf>
    <xf numFmtId="0" fontId="13" fillId="2" borderId="12" xfId="0" applyFont="1" applyFill="1" applyBorder="1" applyAlignment="1">
      <alignment horizontal="center" vertical="center" wrapText="1"/>
    </xf>
    <xf numFmtId="0" fontId="13" fillId="2" borderId="22" xfId="0" applyFont="1" applyFill="1" applyBorder="1" applyAlignment="1">
      <alignment horizontal="center" vertical="center" wrapText="1"/>
    </xf>
    <xf numFmtId="0" fontId="14" fillId="2" borderId="14" xfId="0" applyFont="1" applyFill="1" applyBorder="1"/>
    <xf numFmtId="174" fontId="14" fillId="2" borderId="6" xfId="6" applyNumberFormat="1" applyFont="1" applyFill="1" applyBorder="1" applyAlignment="1">
      <alignment horizontal="center" vertical="center"/>
    </xf>
    <xf numFmtId="174" fontId="14" fillId="2" borderId="4" xfId="6" applyNumberFormat="1" applyFont="1" applyFill="1" applyBorder="1" applyAlignment="1">
      <alignment horizontal="center" vertical="center"/>
    </xf>
    <xf numFmtId="174" fontId="14" fillId="2" borderId="15" xfId="6" applyNumberFormat="1" applyFont="1" applyFill="1" applyBorder="1" applyAlignment="1">
      <alignment horizontal="center" vertical="center"/>
    </xf>
    <xf numFmtId="0" fontId="32" fillId="0" borderId="0" xfId="0" applyFont="1" applyAlignment="1">
      <alignment vertical="top" wrapText="1"/>
    </xf>
    <xf numFmtId="0" fontId="14" fillId="2" borderId="16" xfId="0" applyFont="1" applyFill="1" applyBorder="1"/>
    <xf numFmtId="174" fontId="14" fillId="2" borderId="0" xfId="6" applyNumberFormat="1" applyFont="1" applyFill="1" applyAlignment="1">
      <alignment horizontal="center" vertical="center"/>
    </xf>
    <xf numFmtId="174" fontId="14" fillId="2" borderId="2" xfId="6" applyNumberFormat="1" applyFont="1" applyFill="1" applyBorder="1" applyAlignment="1">
      <alignment horizontal="center" vertical="center"/>
    </xf>
    <xf numFmtId="174" fontId="14" fillId="2" borderId="17" xfId="6" applyNumberFormat="1" applyFont="1" applyFill="1" applyBorder="1" applyAlignment="1">
      <alignment horizontal="center" vertical="center"/>
    </xf>
    <xf numFmtId="0" fontId="14" fillId="2" borderId="18" xfId="0" applyFont="1" applyFill="1" applyBorder="1"/>
    <xf numFmtId="174" fontId="14" fillId="2" borderId="1" xfId="6" applyNumberFormat="1" applyFont="1" applyFill="1" applyBorder="1" applyAlignment="1">
      <alignment horizontal="center" vertical="center"/>
    </xf>
    <xf numFmtId="174" fontId="14" fillId="2" borderId="5" xfId="6" applyNumberFormat="1" applyFont="1" applyFill="1" applyBorder="1" applyAlignment="1">
      <alignment horizontal="center" vertical="center"/>
    </xf>
    <xf numFmtId="174" fontId="14" fillId="2" borderId="19" xfId="6" applyNumberFormat="1" applyFont="1" applyFill="1" applyBorder="1" applyAlignment="1">
      <alignment horizontal="center" vertical="center"/>
    </xf>
    <xf numFmtId="0" fontId="14" fillId="2" borderId="16" xfId="0" applyFont="1" applyFill="1" applyBorder="1" applyAlignment="1">
      <alignment vertical="center" wrapText="1"/>
    </xf>
    <xf numFmtId="0" fontId="14" fillId="2" borderId="79" xfId="0" applyFont="1" applyFill="1" applyBorder="1"/>
    <xf numFmtId="174" fontId="14" fillId="2" borderId="80" xfId="0" applyNumberFormat="1" applyFont="1" applyFill="1" applyBorder="1" applyAlignment="1">
      <alignment horizontal="center" vertical="center"/>
    </xf>
    <xf numFmtId="174" fontId="14" fillId="2" borderId="81" xfId="0" applyNumberFormat="1" applyFont="1" applyFill="1" applyBorder="1" applyAlignment="1">
      <alignment horizontal="center" vertical="center"/>
    </xf>
    <xf numFmtId="174" fontId="14" fillId="2" borderId="20" xfId="0" applyNumberFormat="1" applyFont="1" applyFill="1" applyBorder="1" applyAlignment="1">
      <alignment horizontal="center" vertical="center"/>
    </xf>
    <xf numFmtId="165" fontId="14" fillId="2" borderId="0" xfId="0" applyNumberFormat="1" applyFont="1" applyFill="1" applyAlignment="1">
      <alignment horizontal="right" indent="2"/>
    </xf>
    <xf numFmtId="0" fontId="12" fillId="2" borderId="0" xfId="0" applyFont="1" applyFill="1" applyAlignment="1">
      <alignment vertical="center" wrapText="1"/>
    </xf>
    <xf numFmtId="11" fontId="14" fillId="0" borderId="0" xfId="0" applyNumberFormat="1" applyFont="1"/>
    <xf numFmtId="0" fontId="14" fillId="0" borderId="0" xfId="0" applyFont="1" applyAlignment="1">
      <alignment horizontal="left" vertical="center"/>
    </xf>
    <xf numFmtId="0" fontId="14" fillId="2" borderId="0" xfId="0" applyFont="1" applyFill="1" applyAlignment="1">
      <alignment horizontal="left" vertical="center"/>
    </xf>
    <xf numFmtId="0" fontId="13" fillId="2" borderId="0" xfId="0" applyFont="1" applyFill="1" applyAlignment="1">
      <alignment horizontal="left" vertical="center"/>
    </xf>
    <xf numFmtId="0" fontId="30" fillId="2" borderId="36" xfId="0" applyFont="1" applyFill="1" applyBorder="1" applyAlignment="1">
      <alignment horizontal="left" vertical="center"/>
    </xf>
    <xf numFmtId="175" fontId="30" fillId="2" borderId="75" xfId="0" quotePrefix="1" applyNumberFormat="1" applyFont="1" applyFill="1" applyBorder="1" applyAlignment="1">
      <alignment horizontal="center" vertical="center"/>
    </xf>
    <xf numFmtId="175" fontId="30" fillId="2" borderId="76" xfId="0" quotePrefix="1" applyNumberFormat="1" applyFont="1" applyFill="1" applyBorder="1" applyAlignment="1">
      <alignment horizontal="center" vertical="center"/>
    </xf>
    <xf numFmtId="0" fontId="31" fillId="2" borderId="16" xfId="0" applyFont="1" applyFill="1" applyBorder="1" applyAlignment="1">
      <alignment horizontal="left" vertical="center"/>
    </xf>
    <xf numFmtId="165" fontId="0" fillId="0" borderId="0" xfId="0" applyNumberFormat="1" applyAlignment="1">
      <alignment horizontal="center"/>
    </xf>
    <xf numFmtId="0" fontId="31" fillId="2" borderId="18" xfId="0" applyFont="1" applyFill="1" applyBorder="1" applyAlignment="1">
      <alignment horizontal="left" vertical="center"/>
    </xf>
    <xf numFmtId="165" fontId="0" fillId="0" borderId="82" xfId="0" applyNumberFormat="1" applyBorder="1" applyAlignment="1">
      <alignment horizontal="center"/>
    </xf>
    <xf numFmtId="0" fontId="31" fillId="2" borderId="36" xfId="0" applyFont="1" applyFill="1" applyBorder="1" applyAlignment="1">
      <alignment horizontal="left" vertical="center"/>
    </xf>
    <xf numFmtId="0" fontId="31" fillId="2" borderId="0" xfId="0" applyFont="1" applyFill="1" applyAlignment="1">
      <alignment horizontal="left" vertical="center"/>
    </xf>
    <xf numFmtId="165" fontId="31" fillId="2" borderId="0" xfId="0" applyNumberFormat="1" applyFont="1" applyFill="1" applyAlignment="1">
      <alignment horizontal="right" vertical="center" indent="2"/>
    </xf>
    <xf numFmtId="165" fontId="14" fillId="2" borderId="0" xfId="0" applyNumberFormat="1" applyFont="1" applyFill="1" applyAlignment="1">
      <alignment horizontal="right" vertical="center" indent="2"/>
    </xf>
    <xf numFmtId="0" fontId="13" fillId="2" borderId="11" xfId="0" applyFont="1" applyFill="1" applyBorder="1" applyAlignment="1">
      <alignment horizontal="left" vertical="center"/>
    </xf>
    <xf numFmtId="0" fontId="13" fillId="2" borderId="12" xfId="0" applyFont="1" applyFill="1" applyBorder="1" applyAlignment="1">
      <alignment horizontal="center" vertical="center"/>
    </xf>
    <xf numFmtId="0" fontId="13" fillId="2" borderId="83" xfId="0" applyFont="1" applyFill="1" applyBorder="1"/>
    <xf numFmtId="165" fontId="13" fillId="2" borderId="54" xfId="0" applyNumberFormat="1" applyFont="1" applyFill="1" applyBorder="1" applyAlignment="1">
      <alignment horizontal="center"/>
    </xf>
    <xf numFmtId="165" fontId="13" fillId="2" borderId="54" xfId="0" applyNumberFormat="1" applyFont="1" applyFill="1" applyBorder="1" applyAlignment="1">
      <alignment horizontal="center" vertical="center" wrapText="1"/>
    </xf>
    <xf numFmtId="165" fontId="13" fillId="2" borderId="84" xfId="0" applyNumberFormat="1" applyFont="1" applyFill="1" applyBorder="1" applyAlignment="1">
      <alignment horizontal="center"/>
    </xf>
    <xf numFmtId="3" fontId="33" fillId="0" borderId="0" xfId="0" applyNumberFormat="1" applyFont="1"/>
    <xf numFmtId="0" fontId="13" fillId="2" borderId="14" xfId="0" applyFont="1" applyFill="1" applyBorder="1"/>
    <xf numFmtId="165" fontId="13" fillId="2" borderId="6" xfId="0" applyNumberFormat="1" applyFont="1" applyFill="1" applyBorder="1" applyAlignment="1">
      <alignment horizontal="center"/>
    </xf>
    <xf numFmtId="165" fontId="14" fillId="2" borderId="6" xfId="0" applyNumberFormat="1" applyFont="1" applyFill="1" applyBorder="1" applyAlignment="1">
      <alignment horizontal="center" vertical="center"/>
    </xf>
    <xf numFmtId="165" fontId="13" fillId="2" borderId="15" xfId="0" applyNumberFormat="1" applyFont="1" applyFill="1" applyBorder="1" applyAlignment="1">
      <alignment horizontal="center"/>
    </xf>
    <xf numFmtId="165" fontId="13" fillId="2" borderId="0" xfId="0" applyNumberFormat="1" applyFont="1" applyFill="1" applyAlignment="1">
      <alignment horizontal="center"/>
    </xf>
    <xf numFmtId="165" fontId="13" fillId="2" borderId="17" xfId="0" applyNumberFormat="1" applyFont="1" applyFill="1" applyBorder="1" applyAlignment="1">
      <alignment horizontal="center"/>
    </xf>
    <xf numFmtId="0" fontId="14" fillId="2" borderId="27" xfId="0" applyFont="1" applyFill="1" applyBorder="1"/>
    <xf numFmtId="165" fontId="14" fillId="2" borderId="33" xfId="0" applyNumberFormat="1" applyFont="1" applyFill="1" applyBorder="1" applyAlignment="1">
      <alignment horizontal="center"/>
    </xf>
    <xf numFmtId="165" fontId="14" fillId="0" borderId="0" xfId="0" applyNumberFormat="1" applyFont="1" applyAlignment="1">
      <alignment horizontal="center" vertical="center"/>
    </xf>
    <xf numFmtId="0" fontId="13" fillId="2" borderId="21" xfId="0" applyFont="1" applyFill="1" applyBorder="1"/>
    <xf numFmtId="165" fontId="13" fillId="2" borderId="30" xfId="0" applyNumberFormat="1" applyFont="1" applyFill="1" applyBorder="1" applyAlignment="1">
      <alignment horizontal="center"/>
    </xf>
    <xf numFmtId="165" fontId="14" fillId="2" borderId="16" xfId="0" applyNumberFormat="1" applyFont="1" applyFill="1" applyBorder="1" applyAlignment="1">
      <alignment horizontal="left" vertical="center"/>
    </xf>
    <xf numFmtId="165" fontId="14" fillId="2" borderId="17" xfId="0" applyNumberFormat="1" applyFont="1" applyFill="1" applyBorder="1" applyAlignment="1">
      <alignment horizontal="center" vertical="center"/>
    </xf>
    <xf numFmtId="4" fontId="33" fillId="0" borderId="0" xfId="0" applyNumberFormat="1" applyFont="1"/>
    <xf numFmtId="165" fontId="14" fillId="2" borderId="18" xfId="0" applyNumberFormat="1" applyFont="1" applyFill="1" applyBorder="1" applyAlignment="1">
      <alignment horizontal="left" vertical="center"/>
    </xf>
    <xf numFmtId="176" fontId="33" fillId="0" borderId="0" xfId="0" applyNumberFormat="1" applyFont="1"/>
    <xf numFmtId="3" fontId="34" fillId="0" borderId="0" xfId="0" applyNumberFormat="1" applyFont="1" applyAlignment="1">
      <alignment horizontal="right" vertical="center"/>
    </xf>
    <xf numFmtId="0" fontId="18" fillId="0" borderId="0" xfId="0" applyFont="1" applyAlignment="1">
      <alignment horizontal="center" vertical="center"/>
    </xf>
    <xf numFmtId="0" fontId="13" fillId="2" borderId="36" xfId="0" applyFont="1" applyFill="1" applyBorder="1" applyAlignment="1">
      <alignment horizontal="center" vertical="center" wrapText="1"/>
    </xf>
    <xf numFmtId="0" fontId="13" fillId="2" borderId="37" xfId="0" applyFont="1" applyFill="1" applyBorder="1" applyAlignment="1">
      <alignment horizont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4" fillId="2" borderId="11" xfId="0" applyFont="1" applyFill="1" applyBorder="1" applyAlignment="1">
      <alignment vertical="center" wrapText="1"/>
    </xf>
    <xf numFmtId="169" fontId="14" fillId="2" borderId="0" xfId="0" quotePrefix="1" applyNumberFormat="1" applyFont="1" applyFill="1" applyAlignment="1">
      <alignment horizontal="center" vertical="center" wrapText="1"/>
    </xf>
    <xf numFmtId="169" fontId="14" fillId="2" borderId="0" xfId="0" applyNumberFormat="1" applyFont="1" applyFill="1" applyAlignment="1">
      <alignment horizontal="center" vertical="center" wrapText="1"/>
    </xf>
    <xf numFmtId="165" fontId="14" fillId="2" borderId="0" xfId="0" applyNumberFormat="1" applyFont="1" applyFill="1" applyAlignment="1">
      <alignment horizontal="center" vertical="center" wrapText="1"/>
    </xf>
    <xf numFmtId="165" fontId="14" fillId="2" borderId="12" xfId="0" applyNumberFormat="1" applyFont="1" applyFill="1" applyBorder="1" applyAlignment="1">
      <alignment horizontal="center" vertical="center" wrapText="1"/>
    </xf>
    <xf numFmtId="165" fontId="14" fillId="2" borderId="13" xfId="0" applyNumberFormat="1" applyFont="1" applyFill="1" applyBorder="1" applyAlignment="1">
      <alignment horizontal="center" vertical="center" wrapText="1"/>
    </xf>
    <xf numFmtId="165" fontId="14" fillId="2" borderId="17" xfId="0" applyNumberFormat="1" applyFont="1" applyFill="1" applyBorder="1" applyAlignment="1">
      <alignment horizontal="center" vertical="center" wrapText="1"/>
    </xf>
    <xf numFmtId="169" fontId="14" fillId="2" borderId="0" xfId="0" applyNumberFormat="1" applyFont="1" applyFill="1" applyAlignment="1">
      <alignment horizontal="center"/>
    </xf>
    <xf numFmtId="0" fontId="14" fillId="2" borderId="18" xfId="0" applyFont="1" applyFill="1" applyBorder="1" applyAlignment="1">
      <alignment vertical="center" wrapText="1"/>
    </xf>
    <xf numFmtId="169" fontId="14" fillId="2" borderId="1" xfId="0" applyNumberFormat="1" applyFont="1" applyFill="1" applyBorder="1" applyAlignment="1">
      <alignment horizontal="center"/>
    </xf>
    <xf numFmtId="169" fontId="14" fillId="2" borderId="1" xfId="0" applyNumberFormat="1" applyFont="1" applyFill="1" applyBorder="1" applyAlignment="1">
      <alignment horizontal="center" vertical="center" wrapText="1"/>
    </xf>
    <xf numFmtId="165" fontId="14" fillId="2" borderId="1" xfId="0" applyNumberFormat="1" applyFont="1" applyFill="1" applyBorder="1" applyAlignment="1">
      <alignment horizontal="center" vertical="center" wrapText="1"/>
    </xf>
    <xf numFmtId="165" fontId="14" fillId="2" borderId="19" xfId="0" applyNumberFormat="1" applyFont="1" applyFill="1" applyBorder="1" applyAlignment="1">
      <alignment horizontal="center" vertical="center" wrapText="1"/>
    </xf>
    <xf numFmtId="165" fontId="13" fillId="2" borderId="84" xfId="0" applyNumberFormat="1" applyFont="1" applyFill="1" applyBorder="1" applyAlignment="1">
      <alignment horizontal="center" vertical="center" wrapText="1"/>
    </xf>
    <xf numFmtId="165" fontId="14" fillId="2" borderId="32" xfId="0" applyNumberFormat="1" applyFont="1" applyFill="1" applyBorder="1" applyAlignment="1">
      <alignment horizontal="center" vertical="center" wrapText="1"/>
    </xf>
    <xf numFmtId="165" fontId="14" fillId="2" borderId="33" xfId="0" applyNumberFormat="1" applyFont="1" applyFill="1" applyBorder="1" applyAlignment="1">
      <alignment horizontal="center" vertical="center" wrapText="1"/>
    </xf>
    <xf numFmtId="0" fontId="14" fillId="2" borderId="36" xfId="0" applyFont="1" applyFill="1" applyBorder="1" applyAlignment="1">
      <alignment vertical="center" wrapText="1"/>
    </xf>
    <xf numFmtId="169" fontId="14" fillId="2" borderId="37" xfId="0" applyNumberFormat="1" applyFont="1" applyFill="1" applyBorder="1" applyAlignment="1">
      <alignment horizontal="center"/>
    </xf>
    <xf numFmtId="169" fontId="14" fillId="2" borderId="37" xfId="0" applyNumberFormat="1" applyFont="1" applyFill="1" applyBorder="1" applyAlignment="1">
      <alignment horizontal="center" vertical="center" wrapText="1"/>
    </xf>
    <xf numFmtId="165" fontId="14" fillId="2" borderId="37" xfId="0" applyNumberFormat="1" applyFont="1" applyFill="1" applyBorder="1" applyAlignment="1">
      <alignment horizontal="center" vertical="center" wrapText="1"/>
    </xf>
    <xf numFmtId="165" fontId="14" fillId="2" borderId="38" xfId="0" applyNumberFormat="1" applyFont="1" applyFill="1" applyBorder="1" applyAlignment="1">
      <alignment horizontal="center" vertical="center" wrapText="1"/>
    </xf>
    <xf numFmtId="0" fontId="14" fillId="2" borderId="27" xfId="0" applyFont="1" applyFill="1" applyBorder="1" applyAlignment="1">
      <alignment vertical="center" wrapText="1"/>
    </xf>
    <xf numFmtId="169" fontId="14" fillId="2" borderId="32" xfId="0" applyNumberFormat="1" applyFont="1" applyFill="1" applyBorder="1" applyAlignment="1">
      <alignment horizontal="center"/>
    </xf>
    <xf numFmtId="169" fontId="14" fillId="2" borderId="32" xfId="0" applyNumberFormat="1" applyFont="1" applyFill="1" applyBorder="1" applyAlignment="1">
      <alignment horizontal="center" vertical="center" wrapText="1"/>
    </xf>
    <xf numFmtId="0" fontId="14" fillId="2" borderId="0" xfId="0" applyFont="1" applyFill="1" applyAlignment="1">
      <alignment vertical="center" wrapText="1"/>
    </xf>
    <xf numFmtId="0" fontId="18" fillId="0" borderId="0" xfId="0" applyFont="1" applyAlignment="1">
      <alignment horizontal="center" vertical="top"/>
    </xf>
    <xf numFmtId="0" fontId="36" fillId="0" borderId="0" xfId="18" applyFont="1" applyAlignment="1">
      <alignment vertical="top" wrapText="1"/>
    </xf>
    <xf numFmtId="0" fontId="2" fillId="0" borderId="0" xfId="18" applyAlignment="1">
      <alignment horizontal="center"/>
    </xf>
    <xf numFmtId="0" fontId="2" fillId="0" borderId="0" xfId="18" applyAlignment="1">
      <alignment horizontal="centerContinuous"/>
    </xf>
    <xf numFmtId="0" fontId="2" fillId="0" borderId="0" xfId="18"/>
    <xf numFmtId="0" fontId="35" fillId="0" borderId="0" xfId="18" applyFont="1"/>
    <xf numFmtId="0" fontId="38" fillId="0" borderId="7" xfId="18" applyFont="1" applyBorder="1" applyAlignment="1">
      <alignment horizontal="center" vertical="center" wrapText="1"/>
    </xf>
    <xf numFmtId="177" fontId="38" fillId="0" borderId="9" xfId="18" applyNumberFormat="1" applyFont="1" applyBorder="1" applyAlignment="1">
      <alignment horizontal="center" vertical="center" wrapText="1"/>
    </xf>
    <xf numFmtId="177" fontId="38" fillId="0" borderId="1" xfId="18" applyNumberFormat="1" applyFont="1" applyBorder="1" applyAlignment="1">
      <alignment horizontal="center" vertical="center" wrapText="1"/>
    </xf>
    <xf numFmtId="177" fontId="38" fillId="0" borderId="1" xfId="18" quotePrefix="1" applyNumberFormat="1" applyFont="1" applyBorder="1" applyAlignment="1">
      <alignment horizontal="center" vertical="center" wrapText="1"/>
    </xf>
    <xf numFmtId="177" fontId="38" fillId="0" borderId="53" xfId="18" applyNumberFormat="1" applyFont="1" applyBorder="1" applyAlignment="1">
      <alignment horizontal="center" vertical="center" wrapText="1"/>
    </xf>
    <xf numFmtId="177" fontId="38" fillId="0" borderId="5" xfId="18" applyNumberFormat="1" applyFont="1" applyBorder="1" applyAlignment="1">
      <alignment horizontal="center" vertical="center" wrapText="1"/>
    </xf>
    <xf numFmtId="177" fontId="40" fillId="0" borderId="85" xfId="18" applyNumberFormat="1" applyFont="1" applyBorder="1" applyAlignment="1">
      <alignment vertical="top" wrapText="1"/>
    </xf>
    <xf numFmtId="178" fontId="14" fillId="2" borderId="3" xfId="0" applyNumberFormat="1" applyFont="1" applyFill="1" applyBorder="1" applyAlignment="1">
      <alignment horizontal="right"/>
    </xf>
    <xf numFmtId="178" fontId="14" fillId="2" borderId="6" xfId="0" applyNumberFormat="1" applyFont="1" applyFill="1" applyBorder="1" applyAlignment="1">
      <alignment horizontal="right"/>
    </xf>
    <xf numFmtId="179" fontId="14" fillId="2" borderId="6" xfId="0" applyNumberFormat="1" applyFont="1" applyFill="1" applyBorder="1" applyAlignment="1">
      <alignment horizontal="right"/>
    </xf>
    <xf numFmtId="177" fontId="14" fillId="2" borderId="4" xfId="0" applyNumberFormat="1" applyFont="1" applyFill="1" applyBorder="1" applyAlignment="1">
      <alignment horizontal="right"/>
    </xf>
    <xf numFmtId="178" fontId="14" fillId="2" borderId="4" xfId="0" applyNumberFormat="1" applyFont="1" applyFill="1" applyBorder="1" applyAlignment="1">
      <alignment horizontal="right"/>
    </xf>
    <xf numFmtId="10" fontId="2" fillId="0" borderId="0" xfId="18" applyNumberFormat="1"/>
    <xf numFmtId="177" fontId="40" fillId="0" borderId="7" xfId="18" applyNumberFormat="1" applyFont="1" applyBorder="1" applyAlignment="1">
      <alignment vertical="top" wrapText="1"/>
    </xf>
    <xf numFmtId="178" fontId="14" fillId="2" borderId="0" xfId="0" applyNumberFormat="1" applyFont="1" applyFill="1" applyAlignment="1">
      <alignment horizontal="right"/>
    </xf>
    <xf numFmtId="179" fontId="14" fillId="2" borderId="0" xfId="0" applyNumberFormat="1" applyFont="1" applyFill="1" applyAlignment="1">
      <alignment horizontal="right"/>
    </xf>
    <xf numFmtId="177" fontId="14" fillId="2" borderId="2" xfId="0" applyNumberFormat="1" applyFont="1" applyFill="1" applyBorder="1" applyAlignment="1">
      <alignment horizontal="right"/>
    </xf>
    <xf numFmtId="178" fontId="14" fillId="2" borderId="2" xfId="0" applyNumberFormat="1" applyFont="1" applyFill="1" applyBorder="1" applyAlignment="1">
      <alignment horizontal="right"/>
    </xf>
    <xf numFmtId="177" fontId="40" fillId="0" borderId="8" xfId="18" applyNumberFormat="1" applyFont="1" applyBorder="1" applyAlignment="1">
      <alignment vertical="top" wrapText="1"/>
    </xf>
    <xf numFmtId="178" fontId="14" fillId="2" borderId="9" xfId="0" applyNumberFormat="1" applyFont="1" applyFill="1" applyBorder="1" applyAlignment="1">
      <alignment horizontal="right"/>
    </xf>
    <xf numFmtId="178" fontId="14" fillId="2" borderId="1" xfId="0" applyNumberFormat="1" applyFont="1" applyFill="1" applyBorder="1" applyAlignment="1">
      <alignment horizontal="right"/>
    </xf>
    <xf numFmtId="178" fontId="14" fillId="2" borderId="5" xfId="0" applyNumberFormat="1" applyFont="1" applyFill="1" applyBorder="1" applyAlignment="1">
      <alignment horizontal="right"/>
    </xf>
    <xf numFmtId="0" fontId="40" fillId="0" borderId="0" xfId="18" applyFont="1" applyAlignment="1">
      <alignment vertical="top" wrapText="1"/>
    </xf>
    <xf numFmtId="177" fontId="40" fillId="0" borderId="0" xfId="18" applyNumberFormat="1" applyFont="1" applyAlignment="1">
      <alignment vertical="top" wrapText="1"/>
    </xf>
    <xf numFmtId="177" fontId="40" fillId="2" borderId="0" xfId="18" applyNumberFormat="1" applyFont="1" applyFill="1" applyAlignment="1">
      <alignment vertical="top" wrapText="1"/>
    </xf>
    <xf numFmtId="0" fontId="38" fillId="0" borderId="85" xfId="18" applyFont="1" applyBorder="1" applyAlignment="1">
      <alignment horizontal="center" vertical="center" wrapText="1"/>
    </xf>
    <xf numFmtId="177" fontId="38" fillId="0" borderId="52" xfId="18" applyNumberFormat="1" applyFont="1" applyBorder="1" applyAlignment="1">
      <alignment horizontal="center" vertical="center" wrapText="1"/>
    </xf>
    <xf numFmtId="177" fontId="38" fillId="0" borderId="54" xfId="18" applyNumberFormat="1" applyFont="1" applyBorder="1" applyAlignment="1">
      <alignment horizontal="center" vertical="center" wrapText="1"/>
    </xf>
    <xf numFmtId="177" fontId="38" fillId="0" borderId="54" xfId="18" applyNumberFormat="1" applyFont="1" applyBorder="1" applyAlignment="1">
      <alignment horizontal="center" wrapText="1"/>
    </xf>
    <xf numFmtId="179" fontId="14" fillId="2" borderId="1" xfId="0" applyNumberFormat="1" applyFont="1" applyFill="1" applyBorder="1" applyAlignment="1">
      <alignment horizontal="right"/>
    </xf>
    <xf numFmtId="177" fontId="14" fillId="2" borderId="5" xfId="0" applyNumberFormat="1" applyFont="1" applyFill="1" applyBorder="1" applyAlignment="1">
      <alignment horizontal="right"/>
    </xf>
    <xf numFmtId="177" fontId="40" fillId="0" borderId="0" xfId="18" applyNumberFormat="1" applyFont="1" applyAlignment="1">
      <alignment horizontal="center" vertical="top" wrapText="1"/>
    </xf>
    <xf numFmtId="177" fontId="14" fillId="2" borderId="0" xfId="0" applyNumberFormat="1" applyFont="1" applyFill="1" applyAlignment="1">
      <alignment horizontal="right"/>
    </xf>
    <xf numFmtId="0" fontId="18" fillId="0" borderId="0" xfId="18" applyFont="1" applyAlignment="1">
      <alignment horizontal="center" vertical="top"/>
    </xf>
    <xf numFmtId="168" fontId="14" fillId="2" borderId="0" xfId="18" applyNumberFormat="1" applyFont="1" applyFill="1" applyAlignment="1">
      <alignment vertical="top" wrapText="1"/>
    </xf>
    <xf numFmtId="0" fontId="2" fillId="0" borderId="0" xfId="18" applyAlignment="1">
      <alignment vertical="top"/>
    </xf>
    <xf numFmtId="0" fontId="40" fillId="2" borderId="0" xfId="18" applyFont="1" applyFill="1" applyAlignment="1">
      <alignment vertical="top" wrapText="1"/>
    </xf>
    <xf numFmtId="0" fontId="40" fillId="2" borderId="0" xfId="18" applyFont="1" applyFill="1" applyAlignment="1">
      <alignment wrapText="1"/>
    </xf>
    <xf numFmtId="0" fontId="0" fillId="0" borderId="0" xfId="0" applyAlignment="1">
      <alignment horizontal="left" vertical="top" wrapText="1"/>
    </xf>
    <xf numFmtId="0" fontId="14" fillId="2" borderId="0" xfId="18" applyFont="1" applyFill="1" applyAlignment="1">
      <alignment vertical="top" wrapText="1"/>
    </xf>
    <xf numFmtId="0" fontId="14" fillId="2" borderId="0" xfId="18" applyFont="1" applyFill="1" applyAlignment="1">
      <alignment wrapText="1"/>
    </xf>
    <xf numFmtId="0" fontId="8" fillId="0" borderId="0" xfId="0" applyFont="1" applyAlignment="1">
      <alignment horizontal="left" vertical="top" wrapText="1"/>
    </xf>
    <xf numFmtId="0" fontId="11" fillId="0" borderId="0" xfId="0" applyFont="1"/>
    <xf numFmtId="0" fontId="25" fillId="2" borderId="0" xfId="0" applyFont="1" applyFill="1" applyAlignment="1">
      <alignment horizontal="centerContinuous"/>
    </xf>
    <xf numFmtId="0" fontId="11" fillId="0" borderId="0" xfId="0" applyFont="1" applyAlignment="1">
      <alignment horizontal="centerContinuous"/>
    </xf>
    <xf numFmtId="0" fontId="44" fillId="0" borderId="0" xfId="0" applyFont="1" applyAlignment="1">
      <alignment horizontal="centerContinuous"/>
    </xf>
    <xf numFmtId="0" fontId="14" fillId="2" borderId="0" xfId="0" applyFont="1" applyFill="1" applyAlignment="1">
      <alignment horizontal="center" wrapText="1"/>
    </xf>
    <xf numFmtId="3" fontId="14" fillId="2" borderId="0" xfId="0" applyNumberFormat="1" applyFont="1" applyFill="1" applyAlignment="1">
      <alignment horizontal="center" wrapText="1"/>
    </xf>
    <xf numFmtId="166" fontId="45" fillId="2" borderId="0" xfId="0" applyNumberFormat="1" applyFont="1" applyFill="1" applyAlignment="1">
      <alignment horizontal="center" wrapText="1"/>
    </xf>
    <xf numFmtId="0" fontId="14" fillId="2" borderId="7" xfId="0" applyFont="1" applyFill="1" applyBorder="1"/>
    <xf numFmtId="180" fontId="14" fillId="2" borderId="0" xfId="0" applyNumberFormat="1" applyFont="1" applyFill="1"/>
    <xf numFmtId="173" fontId="14" fillId="2" borderId="3" xfId="0" applyNumberFormat="1" applyFont="1" applyFill="1" applyBorder="1"/>
    <xf numFmtId="0" fontId="14" fillId="2" borderId="8" xfId="0" applyFont="1" applyFill="1" applyBorder="1"/>
    <xf numFmtId="180" fontId="14" fillId="2" borderId="1" xfId="0" applyNumberFormat="1" applyFont="1" applyFill="1" applyBorder="1"/>
    <xf numFmtId="173" fontId="14" fillId="2" borderId="9" xfId="0" applyNumberFormat="1" applyFont="1" applyFill="1" applyBorder="1"/>
    <xf numFmtId="173" fontId="14" fillId="0" borderId="0" xfId="0" applyNumberFormat="1" applyFont="1"/>
    <xf numFmtId="0" fontId="14" fillId="2" borderId="85" xfId="0" applyFont="1" applyFill="1" applyBorder="1"/>
    <xf numFmtId="180" fontId="14" fillId="2" borderId="10" xfId="0" applyNumberFormat="1" applyFont="1" applyFill="1" applyBorder="1"/>
    <xf numFmtId="173" fontId="14" fillId="2" borderId="10" xfId="0" applyNumberFormat="1" applyFont="1" applyFill="1" applyBorder="1"/>
    <xf numFmtId="180" fontId="14" fillId="0" borderId="0" xfId="0" applyNumberFormat="1" applyFont="1"/>
    <xf numFmtId="0" fontId="14" fillId="2" borderId="51" xfId="0" applyFont="1" applyFill="1" applyBorder="1"/>
    <xf numFmtId="180" fontId="14" fillId="2" borderId="54" xfId="0" applyNumberFormat="1" applyFont="1" applyFill="1" applyBorder="1"/>
    <xf numFmtId="180" fontId="0" fillId="0" borderId="0" xfId="0" applyNumberFormat="1"/>
    <xf numFmtId="0" fontId="44" fillId="2" borderId="0" xfId="13" applyFont="1" applyFill="1" applyAlignment="1">
      <alignment horizontal="center" vertical="center"/>
    </xf>
    <xf numFmtId="0" fontId="44" fillId="2" borderId="0" xfId="13" applyFont="1" applyFill="1" applyAlignment="1">
      <alignment horizontal="left" vertical="center"/>
    </xf>
    <xf numFmtId="0" fontId="44" fillId="2" borderId="0" xfId="13" applyFont="1" applyFill="1" applyAlignment="1">
      <alignment vertical="center"/>
    </xf>
    <xf numFmtId="182" fontId="44" fillId="2" borderId="9" xfId="14" applyNumberFormat="1" applyFont="1" applyFill="1" applyBorder="1" applyAlignment="1">
      <alignment horizontal="center" vertical="center"/>
    </xf>
    <xf numFmtId="182" fontId="44" fillId="2" borderId="5" xfId="14" applyNumberFormat="1" applyFont="1" applyFill="1" applyBorder="1" applyAlignment="1">
      <alignment horizontal="center" vertical="center"/>
    </xf>
    <xf numFmtId="184" fontId="44" fillId="2" borderId="1" xfId="14" applyNumberFormat="1" applyFont="1" applyFill="1" applyBorder="1" applyAlignment="1">
      <alignment horizontal="center" vertical="center"/>
    </xf>
    <xf numFmtId="185" fontId="44" fillId="2" borderId="5" xfId="13" applyNumberFormat="1" applyFont="1" applyFill="1" applyBorder="1" applyAlignment="1">
      <alignment horizontal="center" vertical="center"/>
    </xf>
    <xf numFmtId="184" fontId="44" fillId="2" borderId="9" xfId="14" applyNumberFormat="1" applyFont="1" applyFill="1" applyBorder="1" applyAlignment="1">
      <alignment horizontal="center" vertical="center"/>
    </xf>
    <xf numFmtId="185" fontId="44" fillId="2" borderId="19" xfId="13" applyNumberFormat="1" applyFont="1" applyFill="1" applyBorder="1" applyAlignment="1">
      <alignment horizontal="center" vertical="center"/>
    </xf>
    <xf numFmtId="0" fontId="48" fillId="2" borderId="14" xfId="13" applyFont="1" applyFill="1" applyBorder="1" applyAlignment="1">
      <alignment horizontal="left" vertical="center"/>
    </xf>
    <xf numFmtId="3" fontId="11" fillId="2" borderId="4" xfId="9" applyNumberFormat="1" applyFont="1" applyFill="1" applyBorder="1" applyAlignment="1" applyProtection="1">
      <alignment horizontal="right" vertical="center" indent="1"/>
      <protection locked="0"/>
    </xf>
    <xf numFmtId="3" fontId="11" fillId="2" borderId="10" xfId="9" applyNumberFormat="1" applyFont="1" applyFill="1" applyBorder="1" applyAlignment="1">
      <alignment horizontal="right" vertical="center" indent="1"/>
    </xf>
    <xf numFmtId="0" fontId="48" fillId="2" borderId="16" xfId="13" applyFont="1" applyFill="1" applyBorder="1" applyAlignment="1">
      <alignment horizontal="left" vertical="center"/>
    </xf>
    <xf numFmtId="3" fontId="11" fillId="2" borderId="2" xfId="9" applyNumberFormat="1" applyFont="1" applyFill="1" applyBorder="1" applyAlignment="1">
      <alignment horizontal="right" vertical="center" indent="1"/>
    </xf>
    <xf numFmtId="3" fontId="11" fillId="2" borderId="3" xfId="9" applyNumberFormat="1" applyFont="1" applyFill="1" applyBorder="1" applyAlignment="1">
      <alignment horizontal="right" vertical="center" indent="1"/>
    </xf>
    <xf numFmtId="0" fontId="48" fillId="2" borderId="18" xfId="13" applyFont="1" applyFill="1" applyBorder="1" applyAlignment="1">
      <alignment horizontal="left" vertical="center"/>
    </xf>
    <xf numFmtId="3" fontId="11" fillId="2" borderId="5" xfId="9" applyNumberFormat="1" applyFont="1" applyFill="1" applyBorder="1" applyAlignment="1">
      <alignment horizontal="right" vertical="center" indent="1"/>
    </xf>
    <xf numFmtId="3" fontId="11" fillId="2" borderId="9" xfId="9" applyNumberFormat="1" applyFont="1" applyFill="1" applyBorder="1" applyAlignment="1">
      <alignment horizontal="right" vertical="center" indent="1"/>
    </xf>
    <xf numFmtId="0" fontId="48" fillId="2" borderId="27" xfId="13" applyFont="1" applyFill="1" applyBorder="1" applyAlignment="1">
      <alignment horizontal="left" vertical="center"/>
    </xf>
    <xf numFmtId="3" fontId="11" fillId="2" borderId="28" xfId="9" applyNumberFormat="1" applyFont="1" applyFill="1" applyBorder="1" applyAlignment="1">
      <alignment horizontal="right" vertical="center" indent="1"/>
    </xf>
    <xf numFmtId="3" fontId="11" fillId="2" borderId="35" xfId="9" applyNumberFormat="1" applyFont="1" applyFill="1" applyBorder="1" applyAlignment="1">
      <alignment horizontal="right" vertical="center" indent="1"/>
    </xf>
    <xf numFmtId="0" fontId="48" fillId="2" borderId="0" xfId="13" applyFont="1" applyFill="1" applyAlignment="1">
      <alignment horizontal="left" vertical="center"/>
    </xf>
    <xf numFmtId="3" fontId="11" fillId="2" borderId="0" xfId="9" applyNumberFormat="1" applyFont="1" applyFill="1" applyBorder="1" applyAlignment="1">
      <alignment horizontal="left" vertical="center"/>
    </xf>
    <xf numFmtId="2" fontId="49" fillId="2" borderId="0" xfId="9" applyNumberFormat="1" applyFont="1" applyFill="1" applyBorder="1" applyAlignment="1">
      <alignment vertical="center"/>
    </xf>
    <xf numFmtId="2" fontId="49" fillId="2" borderId="0" xfId="9" applyNumberFormat="1" applyFont="1" applyFill="1" applyBorder="1" applyAlignment="1">
      <alignment horizontal="right" vertical="center" indent="1"/>
    </xf>
    <xf numFmtId="0" fontId="40" fillId="2" borderId="0" xfId="13" applyFont="1" applyFill="1" applyAlignment="1">
      <alignment horizontal="left" vertical="center"/>
    </xf>
    <xf numFmtId="0" fontId="40" fillId="2" borderId="0" xfId="13" applyFont="1" applyFill="1" applyAlignment="1">
      <alignment horizontal="left" vertical="center" wrapText="1"/>
    </xf>
    <xf numFmtId="0" fontId="40" fillId="2" borderId="0" xfId="13" applyFont="1" applyFill="1" applyAlignment="1">
      <alignment horizontal="center" vertical="center" wrapText="1"/>
    </xf>
    <xf numFmtId="0" fontId="40" fillId="2" borderId="0" xfId="13" applyFont="1" applyFill="1" applyAlignment="1">
      <alignment vertical="center" wrapText="1"/>
    </xf>
    <xf numFmtId="2" fontId="49" fillId="2" borderId="4" xfId="9" applyNumberFormat="1" applyFont="1" applyFill="1" applyBorder="1" applyAlignment="1">
      <alignment horizontal="center" vertical="center"/>
    </xf>
    <xf numFmtId="2" fontId="49" fillId="2" borderId="2" xfId="9" applyNumberFormat="1" applyFont="1" applyFill="1" applyBorder="1" applyAlignment="1">
      <alignment horizontal="center" vertical="center"/>
    </xf>
    <xf numFmtId="2" fontId="49" fillId="2" borderId="5" xfId="9" applyNumberFormat="1" applyFont="1" applyFill="1" applyBorder="1" applyAlignment="1">
      <alignment horizontal="center" vertical="center"/>
    </xf>
    <xf numFmtId="2" fontId="49" fillId="2" borderId="81" xfId="9" applyNumberFormat="1" applyFont="1" applyFill="1" applyBorder="1" applyAlignment="1">
      <alignment horizontal="center" vertical="center"/>
    </xf>
    <xf numFmtId="2" fontId="49" fillId="2" borderId="15" xfId="9" applyNumberFormat="1" applyFont="1" applyFill="1" applyBorder="1" applyAlignment="1">
      <alignment horizontal="center" vertical="center"/>
    </xf>
    <xf numFmtId="2" fontId="49" fillId="2" borderId="17" xfId="9" applyNumberFormat="1" applyFont="1" applyFill="1" applyBorder="1" applyAlignment="1">
      <alignment horizontal="center" vertical="center"/>
    </xf>
    <xf numFmtId="2" fontId="49" fillId="2" borderId="19" xfId="9" applyNumberFormat="1" applyFont="1" applyFill="1" applyBorder="1" applyAlignment="1">
      <alignment horizontal="center" vertical="center"/>
    </xf>
    <xf numFmtId="2" fontId="49" fillId="2" borderId="20" xfId="9" applyNumberFormat="1" applyFont="1" applyFill="1" applyBorder="1" applyAlignment="1">
      <alignment horizontal="center" vertical="center"/>
    </xf>
    <xf numFmtId="1" fontId="14" fillId="2" borderId="87" xfId="0" applyNumberFormat="1" applyFont="1" applyFill="1" applyBorder="1" applyAlignment="1">
      <alignment horizontal="center" vertical="center"/>
    </xf>
    <xf numFmtId="0" fontId="14" fillId="2" borderId="3" xfId="0" applyFont="1" applyFill="1" applyBorder="1" applyAlignment="1">
      <alignment horizontal="center" vertical="center"/>
    </xf>
    <xf numFmtId="165" fontId="14" fillId="2" borderId="35" xfId="0" applyNumberFormat="1" applyFont="1" applyFill="1" applyBorder="1" applyAlignment="1">
      <alignment horizontal="center" vertical="center"/>
    </xf>
    <xf numFmtId="0" fontId="12" fillId="2" borderId="0" xfId="0" applyFont="1" applyFill="1" applyAlignment="1">
      <alignment horizontal="left" vertical="center"/>
    </xf>
    <xf numFmtId="0" fontId="11" fillId="2" borderId="88" xfId="1" applyFont="1" applyFill="1" applyBorder="1" applyAlignment="1">
      <alignment horizontal="centerContinuous" vertical="center"/>
    </xf>
    <xf numFmtId="0" fontId="25" fillId="2" borderId="1" xfId="1" applyFont="1" applyFill="1" applyBorder="1" applyAlignment="1">
      <alignment horizontal="center" vertical="center"/>
    </xf>
    <xf numFmtId="0" fontId="25" fillId="2" borderId="89" xfId="1" applyFont="1" applyFill="1" applyBorder="1" applyAlignment="1">
      <alignment horizontal="center" vertical="center"/>
    </xf>
    <xf numFmtId="175" fontId="30" fillId="2" borderId="37" xfId="0" quotePrefix="1" applyNumberFormat="1" applyFont="1" applyFill="1" applyBorder="1" applyAlignment="1">
      <alignment horizontal="center" vertical="center"/>
    </xf>
    <xf numFmtId="0" fontId="51" fillId="0" borderId="0" xfId="0" applyFont="1"/>
    <xf numFmtId="0" fontId="25" fillId="2" borderId="53" xfId="1" applyFont="1" applyFill="1" applyBorder="1" applyAlignment="1">
      <alignment horizontal="center" vertical="center"/>
    </xf>
    <xf numFmtId="0" fontId="25" fillId="2" borderId="91" xfId="1" applyFont="1" applyFill="1" applyBorder="1" applyAlignment="1">
      <alignment horizontal="center" vertical="center"/>
    </xf>
    <xf numFmtId="0" fontId="25" fillId="2" borderId="11" xfId="1" applyFont="1" applyFill="1" applyBorder="1" applyAlignment="1">
      <alignment horizontal="center" vertical="center"/>
    </xf>
    <xf numFmtId="0" fontId="25" fillId="2" borderId="29" xfId="1" applyFont="1" applyFill="1" applyBorder="1" applyAlignment="1">
      <alignment horizontal="centerContinuous" vertical="center"/>
    </xf>
    <xf numFmtId="0" fontId="11" fillId="2" borderId="94" xfId="1" applyFont="1" applyFill="1" applyBorder="1" applyAlignment="1">
      <alignment horizontal="centerContinuous" vertical="center"/>
    </xf>
    <xf numFmtId="0" fontId="11" fillId="2" borderId="95" xfId="1" applyFont="1" applyFill="1" applyBorder="1" applyAlignment="1">
      <alignment horizontal="centerContinuous" vertical="center"/>
    </xf>
    <xf numFmtId="0" fontId="25" fillId="2" borderId="30" xfId="1" applyFont="1" applyFill="1" applyBorder="1" applyAlignment="1">
      <alignment horizontal="centerContinuous" vertical="center"/>
    </xf>
    <xf numFmtId="0" fontId="11" fillId="2" borderId="31" xfId="1" applyFont="1" applyFill="1" applyBorder="1" applyAlignment="1">
      <alignment horizontal="centerContinuous" vertical="center"/>
    </xf>
    <xf numFmtId="49" fontId="11" fillId="2" borderId="7" xfId="1" applyNumberFormat="1" applyFont="1" applyFill="1" applyBorder="1" applyAlignment="1">
      <alignment horizontal="right" vertical="center" indent="1"/>
    </xf>
    <xf numFmtId="49" fontId="11" fillId="2" borderId="2" xfId="1" applyNumberFormat="1" applyFont="1" applyFill="1" applyBorder="1" applyAlignment="1">
      <alignment horizontal="right" vertical="center" indent="1"/>
    </xf>
    <xf numFmtId="49" fontId="11" fillId="2" borderId="92" xfId="1" applyNumberFormat="1" applyFont="1" applyFill="1" applyBorder="1" applyAlignment="1">
      <alignment horizontal="right" vertical="center" indent="1"/>
    </xf>
    <xf numFmtId="49" fontId="11" fillId="2" borderId="0" xfId="1" applyNumberFormat="1" applyFont="1" applyFill="1" applyAlignment="1">
      <alignment horizontal="right" vertical="center" indent="1"/>
    </xf>
    <xf numFmtId="166" fontId="14" fillId="0" borderId="90" xfId="17" applyNumberFormat="1" applyFont="1" applyBorder="1" applyAlignment="1">
      <alignment horizontal="right" vertical="center" indent="1"/>
    </xf>
    <xf numFmtId="165" fontId="11" fillId="2" borderId="7" xfId="1" applyNumberFormat="1" applyFont="1" applyFill="1" applyBorder="1" applyAlignment="1">
      <alignment horizontal="right" vertical="center" indent="2"/>
    </xf>
    <xf numFmtId="165" fontId="11" fillId="2" borderId="2" xfId="1" applyNumberFormat="1" applyFont="1" applyFill="1" applyBorder="1" applyAlignment="1">
      <alignment horizontal="right" vertical="center" indent="2"/>
    </xf>
    <xf numFmtId="165" fontId="11" fillId="2" borderId="92" xfId="1" applyNumberFormat="1" applyFont="1" applyFill="1" applyBorder="1" applyAlignment="1">
      <alignment horizontal="right" vertical="center" indent="2"/>
    </xf>
    <xf numFmtId="165" fontId="11" fillId="2" borderId="0" xfId="1" applyNumberFormat="1" applyFont="1" applyFill="1" applyAlignment="1">
      <alignment horizontal="right" vertical="center" indent="2"/>
    </xf>
    <xf numFmtId="165" fontId="11" fillId="2" borderId="26" xfId="1" applyNumberFormat="1" applyFont="1" applyFill="1" applyBorder="1" applyAlignment="1">
      <alignment horizontal="right" vertical="center" indent="2"/>
    </xf>
    <xf numFmtId="165" fontId="11" fillId="2" borderId="72" xfId="1" applyNumberFormat="1" applyFont="1" applyFill="1" applyBorder="1" applyAlignment="1">
      <alignment horizontal="right" vertical="center" indent="2"/>
    </xf>
    <xf numFmtId="165" fontId="11" fillId="2" borderId="28" xfId="1" applyNumberFormat="1" applyFont="1" applyFill="1" applyBorder="1" applyAlignment="1">
      <alignment horizontal="right" vertical="center" indent="2"/>
    </xf>
    <xf numFmtId="165" fontId="11" fillId="2" borderId="93" xfId="1" applyNumberFormat="1" applyFont="1" applyFill="1" applyBorder="1" applyAlignment="1">
      <alignment horizontal="right" vertical="center" indent="2"/>
    </xf>
    <xf numFmtId="165" fontId="11" fillId="2" borderId="32" xfId="1" applyNumberFormat="1" applyFont="1" applyFill="1" applyBorder="1" applyAlignment="1">
      <alignment horizontal="right" vertical="center" indent="2"/>
    </xf>
    <xf numFmtId="165" fontId="11" fillId="2" borderId="40" xfId="1" applyNumberFormat="1" applyFont="1" applyFill="1" applyBorder="1" applyAlignment="1">
      <alignment horizontal="right" vertical="center" indent="2"/>
    </xf>
    <xf numFmtId="166" fontId="14" fillId="0" borderId="0" xfId="15" applyNumberFormat="1" applyFont="1"/>
    <xf numFmtId="178" fontId="14" fillId="2" borderId="7" xfId="0" applyNumberFormat="1" applyFont="1" applyFill="1" applyBorder="1" applyAlignment="1">
      <alignment horizontal="right"/>
    </xf>
    <xf numFmtId="0" fontId="13" fillId="2" borderId="51" xfId="0" applyFont="1" applyFill="1" applyBorder="1" applyAlignment="1">
      <alignment horizontal="center" vertical="center"/>
    </xf>
    <xf numFmtId="0" fontId="14" fillId="2" borderId="85" xfId="0" applyFont="1" applyFill="1" applyBorder="1" applyAlignment="1">
      <alignment horizontal="left" vertical="center" indent="5"/>
    </xf>
    <xf numFmtId="180" fontId="14" fillId="2" borderId="53" xfId="0" applyNumberFormat="1" applyFont="1" applyFill="1" applyBorder="1"/>
    <xf numFmtId="168" fontId="13" fillId="2" borderId="51" xfId="0" applyNumberFormat="1" applyFont="1" applyFill="1" applyBorder="1" applyAlignment="1">
      <alignment horizontal="left" wrapText="1"/>
    </xf>
    <xf numFmtId="171" fontId="13" fillId="2" borderId="52" xfId="0" applyNumberFormat="1" applyFont="1" applyFill="1" applyBorder="1" applyAlignment="1">
      <alignment horizontal="center" wrapText="1"/>
    </xf>
    <xf numFmtId="3" fontId="13" fillId="2" borderId="52" xfId="0" applyNumberFormat="1" applyFont="1" applyFill="1" applyBorder="1" applyAlignment="1">
      <alignment horizontal="center" wrapText="1"/>
    </xf>
    <xf numFmtId="166" fontId="13" fillId="2" borderId="53" xfId="0" applyNumberFormat="1" applyFont="1" applyFill="1" applyBorder="1" applyAlignment="1">
      <alignment horizontal="center" wrapText="1"/>
    </xf>
    <xf numFmtId="165" fontId="13" fillId="0" borderId="30" xfId="0" applyNumberFormat="1" applyFont="1" applyBorder="1" applyAlignment="1">
      <alignment horizontal="center" vertical="center"/>
    </xf>
    <xf numFmtId="165" fontId="13" fillId="2" borderId="31" xfId="0" applyNumberFormat="1" applyFont="1" applyFill="1" applyBorder="1" applyAlignment="1">
      <alignment horizontal="center" vertical="center"/>
    </xf>
    <xf numFmtId="0" fontId="22" fillId="0" borderId="0" xfId="1" applyFont="1" applyAlignment="1">
      <alignment vertical="center"/>
    </xf>
    <xf numFmtId="0" fontId="22" fillId="2" borderId="0" xfId="1" applyFont="1" applyFill="1" applyAlignment="1">
      <alignment vertical="center"/>
    </xf>
    <xf numFmtId="165" fontId="22" fillId="2" borderId="40" xfId="1" applyNumberFormat="1" applyFont="1" applyFill="1" applyBorder="1" applyAlignment="1">
      <alignment horizontal="center" vertical="center"/>
    </xf>
    <xf numFmtId="165" fontId="22" fillId="2" borderId="96" xfId="1" applyNumberFormat="1" applyFont="1" applyFill="1" applyBorder="1" applyAlignment="1">
      <alignment horizontal="center" vertical="center"/>
    </xf>
    <xf numFmtId="165" fontId="22" fillId="2" borderId="93" xfId="1" applyNumberFormat="1" applyFont="1" applyFill="1" applyBorder="1" applyAlignment="1">
      <alignment horizontal="center" vertical="center"/>
    </xf>
    <xf numFmtId="165" fontId="22" fillId="2" borderId="87" xfId="1" applyNumberFormat="1" applyFont="1" applyFill="1" applyBorder="1" applyAlignment="1">
      <alignment horizontal="center" vertical="center"/>
    </xf>
    <xf numFmtId="0" fontId="15" fillId="2" borderId="97" xfId="1" applyFont="1" applyFill="1" applyBorder="1" applyAlignment="1">
      <alignment vertical="center"/>
    </xf>
    <xf numFmtId="165" fontId="22" fillId="2" borderId="26" xfId="1" applyNumberFormat="1" applyFont="1" applyFill="1" applyBorder="1" applyAlignment="1">
      <alignment horizontal="center" vertical="center"/>
    </xf>
    <xf numFmtId="165" fontId="22" fillId="2" borderId="98" xfId="1" applyNumberFormat="1" applyFont="1" applyFill="1" applyBorder="1" applyAlignment="1">
      <alignment horizontal="center" vertical="center"/>
    </xf>
    <xf numFmtId="165" fontId="22" fillId="2" borderId="3" xfId="1" applyNumberFormat="1" applyFont="1" applyFill="1" applyBorder="1" applyAlignment="1">
      <alignment horizontal="center" vertical="center"/>
    </xf>
    <xf numFmtId="165" fontId="22" fillId="2" borderId="82" xfId="1" applyNumberFormat="1" applyFont="1" applyFill="1" applyBorder="1" applyAlignment="1">
      <alignment horizontal="center" vertical="center"/>
    </xf>
    <xf numFmtId="0" fontId="15" fillId="2" borderId="0" xfId="1" applyFont="1" applyFill="1" applyAlignment="1">
      <alignment vertical="center"/>
    </xf>
    <xf numFmtId="165" fontId="22" fillId="2" borderId="25" xfId="1" applyNumberFormat="1" applyFont="1" applyFill="1" applyBorder="1" applyAlignment="1">
      <alignment horizontal="center" vertical="center"/>
    </xf>
    <xf numFmtId="165" fontId="22" fillId="2" borderId="100" xfId="1" applyNumberFormat="1" applyFont="1" applyFill="1" applyBorder="1" applyAlignment="1">
      <alignment horizontal="center" vertical="center"/>
    </xf>
    <xf numFmtId="165" fontId="22" fillId="2" borderId="9" xfId="1" applyNumberFormat="1" applyFont="1" applyFill="1" applyBorder="1" applyAlignment="1">
      <alignment horizontal="center" vertical="center"/>
    </xf>
    <xf numFmtId="165" fontId="22" fillId="2" borderId="55" xfId="1" applyNumberFormat="1" applyFont="1" applyFill="1" applyBorder="1" applyAlignment="1">
      <alignment horizontal="center" vertical="center"/>
    </xf>
    <xf numFmtId="0" fontId="15" fillId="2" borderId="1" xfId="1" applyFont="1" applyFill="1" applyBorder="1" applyAlignment="1">
      <alignment vertical="center"/>
    </xf>
    <xf numFmtId="165" fontId="22" fillId="2" borderId="90" xfId="1" applyNumberFormat="1" applyFont="1" applyFill="1" applyBorder="1" applyAlignment="1">
      <alignment horizontal="center" vertical="center"/>
    </xf>
    <xf numFmtId="165" fontId="22" fillId="2" borderId="102" xfId="1" applyNumberFormat="1" applyFont="1" applyFill="1" applyBorder="1" applyAlignment="1">
      <alignment horizontal="center" vertical="center"/>
    </xf>
    <xf numFmtId="165" fontId="22" fillId="2" borderId="10" xfId="1" applyNumberFormat="1" applyFont="1" applyFill="1" applyBorder="1" applyAlignment="1">
      <alignment horizontal="center" vertical="center"/>
    </xf>
    <xf numFmtId="165" fontId="22" fillId="2" borderId="103" xfId="1" applyNumberFormat="1" applyFont="1" applyFill="1" applyBorder="1" applyAlignment="1">
      <alignment horizontal="center" vertical="center"/>
    </xf>
    <xf numFmtId="0" fontId="15" fillId="2" borderId="6" xfId="1" applyFont="1" applyFill="1" applyBorder="1" applyAlignment="1">
      <alignment vertical="center"/>
    </xf>
    <xf numFmtId="165" fontId="22" fillId="2" borderId="105" xfId="1" applyNumberFormat="1" applyFont="1" applyFill="1" applyBorder="1" applyAlignment="1">
      <alignment horizontal="center" vertical="center"/>
    </xf>
    <xf numFmtId="165" fontId="22" fillId="2" borderId="106" xfId="1" applyNumberFormat="1" applyFont="1" applyFill="1" applyBorder="1" applyAlignment="1">
      <alignment horizontal="center" vertical="center"/>
    </xf>
    <xf numFmtId="165" fontId="22" fillId="2" borderId="23" xfId="1" applyNumberFormat="1" applyFont="1" applyFill="1" applyBorder="1" applyAlignment="1">
      <alignment horizontal="center" vertical="center"/>
    </xf>
    <xf numFmtId="165" fontId="22" fillId="2" borderId="34" xfId="1" applyNumberFormat="1" applyFont="1" applyFill="1" applyBorder="1" applyAlignment="1">
      <alignment horizontal="center" vertical="center"/>
    </xf>
    <xf numFmtId="0" fontId="15" fillId="2" borderId="12" xfId="1" applyFont="1" applyFill="1" applyBorder="1" applyAlignment="1">
      <alignment vertical="center"/>
    </xf>
    <xf numFmtId="0" fontId="22" fillId="0" borderId="0" xfId="1" applyFont="1" applyAlignment="1">
      <alignment horizontal="center" vertical="center" wrapText="1"/>
    </xf>
    <xf numFmtId="0" fontId="22" fillId="2" borderId="0" xfId="1" applyFont="1" applyFill="1" applyAlignment="1">
      <alignment horizontal="center" vertical="center" wrapText="1"/>
    </xf>
    <xf numFmtId="0" fontId="15" fillId="2" borderId="77" xfId="1" applyFont="1" applyFill="1" applyBorder="1" applyAlignment="1">
      <alignment horizontal="center" vertical="center" wrapText="1"/>
    </xf>
    <xf numFmtId="0" fontId="15" fillId="2" borderId="107" xfId="1" applyFont="1" applyFill="1" applyBorder="1" applyAlignment="1">
      <alignment horizontal="center" vertical="center" wrapText="1"/>
    </xf>
    <xf numFmtId="0" fontId="15" fillId="2" borderId="39" xfId="1" applyFont="1" applyFill="1" applyBorder="1" applyAlignment="1">
      <alignment horizontal="center" vertical="center" wrapText="1"/>
    </xf>
    <xf numFmtId="0" fontId="15" fillId="2" borderId="41" xfId="1" applyFont="1" applyFill="1" applyBorder="1" applyAlignment="1">
      <alignment horizontal="center" vertical="center" wrapText="1"/>
    </xf>
    <xf numFmtId="0" fontId="15" fillId="2" borderId="0" xfId="1" applyFont="1" applyFill="1" applyAlignment="1">
      <alignment vertical="center" wrapText="1"/>
    </xf>
    <xf numFmtId="0" fontId="14" fillId="2" borderId="0" xfId="1" applyFont="1" applyFill="1" applyAlignment="1">
      <alignment vertical="center"/>
    </xf>
    <xf numFmtId="181" fontId="14" fillId="2" borderId="4" xfId="15" applyNumberFormat="1" applyFont="1" applyFill="1" applyBorder="1"/>
    <xf numFmtId="181" fontId="14" fillId="2" borderId="2" xfId="15" applyNumberFormat="1" applyFont="1" applyFill="1" applyBorder="1"/>
    <xf numFmtId="181" fontId="14" fillId="2" borderId="5" xfId="15" applyNumberFormat="1" applyFont="1" applyFill="1" applyBorder="1"/>
    <xf numFmtId="0" fontId="12" fillId="2" borderId="0" xfId="0" applyFont="1" applyFill="1" applyAlignment="1">
      <alignment vertical="top"/>
    </xf>
    <xf numFmtId="0" fontId="19" fillId="0" borderId="0" xfId="0" applyFont="1" applyAlignment="1">
      <alignment vertical="top"/>
    </xf>
    <xf numFmtId="180" fontId="14" fillId="2" borderId="51" xfId="0" applyNumberFormat="1" applyFont="1" applyFill="1" applyBorder="1"/>
    <xf numFmtId="0" fontId="15" fillId="2" borderId="0" xfId="0" applyFont="1" applyFill="1" applyAlignment="1">
      <alignment horizontal="center" vertical="center"/>
    </xf>
    <xf numFmtId="0" fontId="15" fillId="2" borderId="0" xfId="0" applyFont="1" applyFill="1" applyAlignment="1">
      <alignment horizontal="center"/>
    </xf>
    <xf numFmtId="0" fontId="12" fillId="2" borderId="0" xfId="0" applyFont="1" applyFill="1" applyAlignment="1">
      <alignment horizontal="left" wrapText="1"/>
    </xf>
    <xf numFmtId="0" fontId="12" fillId="2" borderId="0" xfId="0" applyFont="1" applyFill="1" applyAlignment="1">
      <alignment horizontal="left"/>
    </xf>
    <xf numFmtId="0" fontId="12" fillId="2" borderId="0" xfId="0" applyFont="1" applyFill="1" applyAlignment="1">
      <alignment horizontal="left" vertical="top" wrapText="1"/>
    </xf>
    <xf numFmtId="0" fontId="12" fillId="0" borderId="0" xfId="0" applyFont="1" applyAlignment="1">
      <alignment horizontal="left" wrapText="1"/>
    </xf>
    <xf numFmtId="0" fontId="14" fillId="0" borderId="0" xfId="0" applyFont="1" applyAlignment="1">
      <alignment horizontal="center" vertical="center"/>
    </xf>
    <xf numFmtId="0" fontId="13" fillId="2" borderId="11"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23"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4" fillId="2" borderId="32" xfId="0" applyFont="1" applyFill="1" applyBorder="1" applyAlignment="1">
      <alignment horizontal="center"/>
    </xf>
    <xf numFmtId="0" fontId="12" fillId="2" borderId="0" xfId="0" quotePrefix="1" applyFont="1" applyFill="1" applyAlignment="1">
      <alignment horizontal="left" vertical="top" wrapText="1"/>
    </xf>
    <xf numFmtId="0" fontId="0" fillId="0" borderId="0" xfId="0" applyAlignment="1">
      <alignment wrapText="1"/>
    </xf>
    <xf numFmtId="0" fontId="20" fillId="2" borderId="0" xfId="0" applyFont="1" applyFill="1" applyAlignment="1">
      <alignment horizontal="left" vertical="top"/>
    </xf>
    <xf numFmtId="0" fontId="12" fillId="2" borderId="0" xfId="0" applyFont="1" applyFill="1" applyAlignment="1">
      <alignment horizontal="left" vertical="top"/>
    </xf>
    <xf numFmtId="0" fontId="0" fillId="0" borderId="0" xfId="0"/>
    <xf numFmtId="0" fontId="15" fillId="2" borderId="0" xfId="0" quotePrefix="1" applyFont="1" applyFill="1" applyAlignment="1">
      <alignment horizontal="center" vertical="center"/>
    </xf>
    <xf numFmtId="0" fontId="12" fillId="2" borderId="0" xfId="0" applyFont="1" applyFill="1" applyAlignment="1">
      <alignment horizontal="left" vertical="center"/>
    </xf>
    <xf numFmtId="0" fontId="25" fillId="2" borderId="0" xfId="0" applyFont="1" applyFill="1" applyAlignment="1">
      <alignment horizontal="center"/>
    </xf>
    <xf numFmtId="0" fontId="22" fillId="2" borderId="0" xfId="0" applyFont="1" applyFill="1" applyAlignment="1">
      <alignment horizontal="center"/>
    </xf>
    <xf numFmtId="0" fontId="14" fillId="2" borderId="0" xfId="0" applyFont="1" applyFill="1" applyAlignment="1">
      <alignment horizontal="left" wrapText="1"/>
    </xf>
    <xf numFmtId="0" fontId="15" fillId="2" borderId="32" xfId="0" applyFont="1" applyFill="1" applyBorder="1" applyAlignment="1">
      <alignment horizontal="center" vertical="top"/>
    </xf>
    <xf numFmtId="0" fontId="12" fillId="2" borderId="0" xfId="0" applyFont="1" applyFill="1" applyAlignment="1">
      <alignment horizontal="left" vertical="center" wrapText="1"/>
    </xf>
    <xf numFmtId="0" fontId="46" fillId="2" borderId="0" xfId="13" applyFont="1" applyFill="1" applyAlignment="1">
      <alignment horizontal="left" wrapText="1"/>
    </xf>
    <xf numFmtId="0" fontId="46" fillId="2" borderId="0" xfId="13" applyFont="1" applyFill="1" applyAlignment="1">
      <alignment wrapText="1"/>
    </xf>
    <xf numFmtId="0" fontId="47" fillId="2" borderId="0" xfId="13" applyFont="1" applyFill="1" applyAlignment="1">
      <alignment horizontal="center" vertical="center"/>
    </xf>
    <xf numFmtId="0" fontId="44" fillId="2" borderId="0" xfId="13" applyFont="1" applyFill="1" applyAlignment="1">
      <alignment horizontal="center" vertical="center"/>
    </xf>
    <xf numFmtId="0" fontId="44" fillId="2" borderId="34" xfId="13" applyFont="1" applyFill="1" applyBorder="1" applyAlignment="1">
      <alignment horizontal="center" vertical="center"/>
    </xf>
    <xf numFmtId="0" fontId="44" fillId="2" borderId="82" xfId="13" applyFont="1" applyFill="1" applyBorder="1" applyAlignment="1">
      <alignment horizontal="center" vertical="center"/>
    </xf>
    <xf numFmtId="182" fontId="44" fillId="2" borderId="86" xfId="14" applyNumberFormat="1" applyFont="1" applyFill="1" applyBorder="1" applyAlignment="1">
      <alignment horizontal="center" vertical="center"/>
    </xf>
    <xf numFmtId="182" fontId="44" fillId="2" borderId="7" xfId="14" applyNumberFormat="1" applyFont="1" applyFill="1" applyBorder="1" applyAlignment="1">
      <alignment horizontal="center" vertical="center"/>
    </xf>
    <xf numFmtId="182" fontId="44" fillId="2" borderId="8" xfId="14" applyNumberFormat="1" applyFont="1" applyFill="1" applyBorder="1" applyAlignment="1">
      <alignment horizontal="center" vertical="center"/>
    </xf>
    <xf numFmtId="182" fontId="44" fillId="2" borderId="23" xfId="14" applyNumberFormat="1" applyFont="1" applyFill="1" applyBorder="1" applyAlignment="1">
      <alignment horizontal="center" vertical="center" wrapText="1"/>
    </xf>
    <xf numFmtId="182" fontId="44" fillId="2" borderId="22" xfId="14" applyNumberFormat="1" applyFont="1" applyFill="1" applyBorder="1" applyAlignment="1">
      <alignment horizontal="center" vertical="center" wrapText="1"/>
    </xf>
    <xf numFmtId="182" fontId="44" fillId="2" borderId="9" xfId="14" applyNumberFormat="1" applyFont="1" applyFill="1" applyBorder="1" applyAlignment="1">
      <alignment horizontal="center" vertical="center" wrapText="1"/>
    </xf>
    <xf numFmtId="182" fontId="44" fillId="2" borderId="5" xfId="14" applyNumberFormat="1" applyFont="1" applyFill="1" applyBorder="1" applyAlignment="1">
      <alignment horizontal="center" vertical="center" wrapText="1"/>
    </xf>
    <xf numFmtId="183" fontId="44" fillId="2" borderId="12" xfId="14" applyNumberFormat="1" applyFont="1" applyFill="1" applyBorder="1" applyAlignment="1">
      <alignment horizontal="center" vertical="center" wrapText="1"/>
    </xf>
    <xf numFmtId="183" fontId="44" fillId="2" borderId="22" xfId="14" applyNumberFormat="1" applyFont="1" applyFill="1" applyBorder="1" applyAlignment="1">
      <alignment horizontal="center" vertical="center" wrapText="1"/>
    </xf>
    <xf numFmtId="183" fontId="44" fillId="2" borderId="12" xfId="14" quotePrefix="1" applyNumberFormat="1" applyFont="1" applyFill="1" applyBorder="1" applyAlignment="1">
      <alignment horizontal="center" vertical="center" wrapText="1"/>
    </xf>
    <xf numFmtId="183" fontId="44" fillId="2" borderId="13" xfId="14" quotePrefix="1" applyNumberFormat="1" applyFont="1" applyFill="1" applyBorder="1" applyAlignment="1">
      <alignment horizontal="center" vertical="center" wrapText="1"/>
    </xf>
    <xf numFmtId="183" fontId="44" fillId="2" borderId="1" xfId="14" applyNumberFormat="1" applyFont="1" applyFill="1" applyBorder="1" applyAlignment="1">
      <alignment horizontal="center" vertical="center" wrapText="1"/>
    </xf>
    <xf numFmtId="183" fontId="44" fillId="2" borderId="5" xfId="14" applyNumberFormat="1" applyFont="1" applyFill="1" applyBorder="1" applyAlignment="1">
      <alignment horizontal="center" vertical="center" wrapText="1"/>
    </xf>
    <xf numFmtId="183" fontId="44" fillId="2" borderId="9" xfId="14" quotePrefix="1" applyNumberFormat="1" applyFont="1" applyFill="1" applyBorder="1" applyAlignment="1">
      <alignment horizontal="center" vertical="center" wrapText="1"/>
    </xf>
    <xf numFmtId="183" fontId="44" fillId="2" borderId="19" xfId="14" quotePrefix="1" applyNumberFormat="1" applyFont="1" applyFill="1" applyBorder="1" applyAlignment="1">
      <alignment horizontal="center" vertical="center" wrapText="1"/>
    </xf>
    <xf numFmtId="0" fontId="46" fillId="2" borderId="0" xfId="13" applyFont="1" applyFill="1"/>
    <xf numFmtId="0" fontId="20" fillId="2" borderId="0" xfId="0" applyFont="1" applyFill="1" applyAlignment="1">
      <alignment horizontal="left" wrapText="1"/>
    </xf>
    <xf numFmtId="0" fontId="15" fillId="2" borderId="0" xfId="1" applyFont="1" applyFill="1" applyAlignment="1">
      <alignment horizontal="center" vertical="center"/>
    </xf>
    <xf numFmtId="0" fontId="15" fillId="2" borderId="0" xfId="1" applyFont="1" applyFill="1" applyAlignment="1">
      <alignment horizontal="center" vertical="center" wrapText="1"/>
    </xf>
    <xf numFmtId="0" fontId="20" fillId="3" borderId="0" xfId="0" applyFont="1" applyFill="1" applyAlignment="1">
      <alignment wrapText="1"/>
    </xf>
    <xf numFmtId="0" fontId="20" fillId="3" borderId="0" xfId="0" applyFont="1" applyFill="1" applyAlignment="1">
      <alignment horizontal="left" wrapText="1"/>
    </xf>
    <xf numFmtId="0" fontId="15" fillId="2" borderId="99" xfId="1" applyFont="1" applyFill="1" applyBorder="1" applyAlignment="1">
      <alignment horizontal="center" vertical="center"/>
    </xf>
    <xf numFmtId="0" fontId="15" fillId="2" borderId="97" xfId="1" applyFont="1" applyFill="1" applyBorder="1" applyAlignment="1">
      <alignment horizontal="center" vertical="center"/>
    </xf>
    <xf numFmtId="0" fontId="15" fillId="2" borderId="104" xfId="1" applyFont="1" applyFill="1" applyBorder="1" applyAlignment="1">
      <alignment horizontal="center" vertical="center"/>
    </xf>
    <xf numFmtId="0" fontId="15" fillId="2" borderId="101" xfId="1" applyFont="1" applyFill="1" applyBorder="1" applyAlignment="1">
      <alignment horizontal="center" vertical="center"/>
    </xf>
    <xf numFmtId="0" fontId="15" fillId="2" borderId="41" xfId="1" applyFont="1" applyFill="1" applyBorder="1" applyAlignment="1">
      <alignment horizontal="center" vertical="center" wrapText="1"/>
    </xf>
    <xf numFmtId="0" fontId="15" fillId="2" borderId="37" xfId="1" applyFont="1" applyFill="1" applyBorder="1" applyAlignment="1">
      <alignment horizontal="center" vertical="center" wrapText="1"/>
    </xf>
    <xf numFmtId="0" fontId="15" fillId="2" borderId="38" xfId="1" applyFont="1" applyFill="1" applyBorder="1" applyAlignment="1">
      <alignment horizontal="center" vertical="center" wrapText="1"/>
    </xf>
    <xf numFmtId="0" fontId="14" fillId="2" borderId="0" xfId="1" applyFont="1" applyFill="1" applyAlignment="1">
      <alignment horizontal="center" vertical="center"/>
    </xf>
    <xf numFmtId="0" fontId="22" fillId="2" borderId="0" xfId="1" applyFont="1" applyFill="1" applyAlignment="1">
      <alignment horizontal="left" vertical="center" wrapText="1"/>
    </xf>
    <xf numFmtId="0" fontId="22" fillId="0" borderId="0" xfId="1" applyFont="1" applyAlignment="1">
      <alignment horizontal="left" vertical="center" wrapText="1"/>
    </xf>
    <xf numFmtId="0" fontId="15" fillId="2" borderId="108" xfId="1" applyFont="1" applyFill="1" applyBorder="1" applyAlignment="1">
      <alignment horizontal="center" vertical="center" wrapText="1"/>
    </xf>
    <xf numFmtId="0" fontId="15" fillId="2" borderId="78" xfId="1" applyFont="1" applyFill="1" applyBorder="1" applyAlignment="1">
      <alignment horizontal="center" vertical="center" wrapText="1"/>
    </xf>
    <xf numFmtId="0" fontId="15" fillId="2" borderId="109" xfId="1" applyFont="1" applyFill="1" applyBorder="1" applyAlignment="1">
      <alignment horizontal="center" vertical="center" wrapText="1"/>
    </xf>
    <xf numFmtId="0" fontId="15" fillId="2" borderId="97" xfId="1" applyFont="1" applyFill="1" applyBorder="1" applyAlignment="1">
      <alignment horizontal="center" vertical="center" wrapText="1"/>
    </xf>
    <xf numFmtId="0" fontId="12" fillId="2" borderId="0" xfId="15" applyFont="1" applyFill="1" applyAlignment="1">
      <alignment horizontal="left" vertical="center"/>
    </xf>
    <xf numFmtId="0" fontId="25" fillId="2" borderId="0" xfId="15" applyFont="1" applyFill="1" applyAlignment="1">
      <alignment horizontal="center"/>
    </xf>
    <xf numFmtId="0" fontId="25" fillId="2" borderId="0" xfId="15" applyFont="1" applyFill="1" applyAlignment="1">
      <alignment horizontal="center" vertical="center" wrapText="1"/>
    </xf>
    <xf numFmtId="0" fontId="25" fillId="2" borderId="0" xfId="15" applyFont="1" applyFill="1" applyAlignment="1">
      <alignment horizontal="center" wrapText="1"/>
    </xf>
    <xf numFmtId="0" fontId="12" fillId="2" borderId="0" xfId="15" applyFont="1" applyFill="1" applyAlignment="1">
      <alignment horizontal="left" vertical="top" wrapText="1"/>
    </xf>
    <xf numFmtId="0" fontId="12" fillId="2" borderId="0" xfId="15" applyFont="1" applyFill="1" applyAlignment="1">
      <alignment horizontal="left" wrapText="1"/>
    </xf>
    <xf numFmtId="0" fontId="20" fillId="2" borderId="0" xfId="15" applyFont="1" applyFill="1" applyAlignment="1">
      <alignment horizontal="left" wrapText="1"/>
    </xf>
    <xf numFmtId="0" fontId="20" fillId="2" borderId="0" xfId="0" applyFont="1" applyFill="1" applyAlignment="1">
      <alignment horizontal="left" vertical="top" wrapText="1"/>
    </xf>
    <xf numFmtId="0" fontId="0" fillId="0" borderId="0" xfId="0" applyAlignment="1">
      <alignment horizontal="center" vertical="center"/>
    </xf>
    <xf numFmtId="0" fontId="12" fillId="0" borderId="0" xfId="0" applyFont="1" applyAlignment="1">
      <alignment vertical="center" wrapText="1"/>
    </xf>
    <xf numFmtId="0" fontId="12" fillId="0" borderId="0" xfId="0" applyFont="1" applyAlignment="1">
      <alignment wrapText="1"/>
    </xf>
    <xf numFmtId="0" fontId="13" fillId="2" borderId="41" xfId="0" applyFont="1" applyFill="1"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0" fontId="13" fillId="2" borderId="37" xfId="0" applyFont="1" applyFill="1" applyBorder="1" applyAlignment="1">
      <alignment horizontal="center" vertical="center"/>
    </xf>
    <xf numFmtId="0" fontId="12" fillId="0" borderId="0" xfId="0" applyFont="1" applyAlignment="1">
      <alignment horizontal="left" vertical="center" wrapText="1"/>
    </xf>
    <xf numFmtId="0" fontId="13" fillId="2" borderId="9"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5" xfId="0" applyFont="1" applyFill="1" applyBorder="1" applyAlignment="1">
      <alignment horizontal="center" vertical="center"/>
    </xf>
    <xf numFmtId="0" fontId="26" fillId="2" borderId="0" xfId="0" applyFont="1" applyFill="1" applyAlignment="1">
      <alignment horizontal="center" vertical="center"/>
    </xf>
    <xf numFmtId="0" fontId="14" fillId="2" borderId="0" xfId="18" applyFont="1" applyFill="1" applyAlignment="1">
      <alignment horizontal="left" vertical="top" wrapText="1"/>
    </xf>
    <xf numFmtId="0" fontId="35" fillId="0" borderId="1" xfId="18" applyFont="1" applyBorder="1" applyAlignment="1">
      <alignment horizontal="center" vertical="top" wrapText="1"/>
    </xf>
    <xf numFmtId="0" fontId="35" fillId="0" borderId="52" xfId="18" applyFont="1" applyBorder="1" applyAlignment="1">
      <alignment horizontal="center"/>
    </xf>
    <xf numFmtId="0" fontId="35" fillId="0" borderId="54" xfId="18" applyFont="1" applyBorder="1" applyAlignment="1">
      <alignment horizontal="center"/>
    </xf>
    <xf numFmtId="0" fontId="35" fillId="0" borderId="53" xfId="18" applyFont="1" applyBorder="1" applyAlignment="1">
      <alignment horizontal="center"/>
    </xf>
    <xf numFmtId="168" fontId="14" fillId="2" borderId="0" xfId="18" applyNumberFormat="1" applyFont="1" applyFill="1" applyAlignment="1">
      <alignment horizontal="left" vertical="top" wrapText="1"/>
    </xf>
    <xf numFmtId="0" fontId="40" fillId="2" borderId="0" xfId="18" applyFont="1" applyFill="1" applyAlignment="1">
      <alignment horizontal="left" vertical="top" wrapText="1"/>
    </xf>
    <xf numFmtId="0" fontId="0" fillId="0" borderId="0" xfId="0" applyAlignment="1">
      <alignment horizontal="left" vertical="top" wrapText="1"/>
    </xf>
    <xf numFmtId="0" fontId="40" fillId="0" borderId="0" xfId="18" applyFont="1" applyAlignment="1">
      <alignment horizontal="left" vertical="top" wrapText="1"/>
    </xf>
    <xf numFmtId="168" fontId="12" fillId="2" borderId="0" xfId="0" applyNumberFormat="1" applyFont="1" applyFill="1" applyAlignment="1">
      <alignment vertical="top" wrapText="1"/>
    </xf>
    <xf numFmtId="0" fontId="12" fillId="0" borderId="0" xfId="0" applyFont="1" applyAlignment="1">
      <alignment vertical="top"/>
    </xf>
    <xf numFmtId="0" fontId="46" fillId="2" borderId="0" xfId="0" applyFont="1" applyFill="1" applyAlignment="1">
      <alignment vertical="top" wrapText="1"/>
    </xf>
    <xf numFmtId="0" fontId="12" fillId="2" borderId="0" xfId="0" applyFont="1" applyFill="1" applyAlignment="1">
      <alignment vertical="top" wrapText="1"/>
    </xf>
  </cellXfs>
  <cellStyles count="30">
    <cellStyle name="Comma 2" xfId="5" xr:uid="{00000000-0005-0000-0000-000001000000}"/>
    <cellStyle name="Comma 2 2" xfId="8" xr:uid="{00000000-0005-0000-0000-000002000000}"/>
    <cellStyle name="Comma 2 2 2" xfId="24" xr:uid="{C80A2226-4C49-4BCC-A8D0-5FA7FB2F2628}"/>
    <cellStyle name="Comma 2 3" xfId="14" xr:uid="{A71F1FF5-E2B1-44A8-B284-917A5831B51D}"/>
    <cellStyle name="Comma 2 3 2" xfId="27" xr:uid="{2BF20D38-9402-4B04-973E-42DCB26A0888}"/>
    <cellStyle name="Comma 2 4" xfId="21" xr:uid="{42069396-BBEE-4B7C-8767-50301E4436A4}"/>
    <cellStyle name="Comma 3" xfId="9" xr:uid="{00000000-0005-0000-0000-000003000000}"/>
    <cellStyle name="Normal" xfId="0" builtinId="0"/>
    <cellStyle name="Normal 2" xfId="4" xr:uid="{00000000-0005-0000-0000-000006000000}"/>
    <cellStyle name="Normal 2 2" xfId="7" xr:uid="{00000000-0005-0000-0000-000007000000}"/>
    <cellStyle name="Normal 2 2 2" xfId="23" xr:uid="{E333D350-70F8-4371-925F-E8AFE815E17B}"/>
    <cellStyle name="Normal 2 3" xfId="13" xr:uid="{A1F86730-EACF-43C3-A910-DA9406A59986}"/>
    <cellStyle name="Normal 2 3 2" xfId="26" xr:uid="{8FD31BDA-EF40-4BA3-9597-592161C96DA6}"/>
    <cellStyle name="Normal 2 4" xfId="15" xr:uid="{4487DB9F-74BD-469B-914F-3EC4062CA982}"/>
    <cellStyle name="Normal 2 5" xfId="19" xr:uid="{F56FACCE-8B54-4CFB-B439-737A9D41E72B}"/>
    <cellStyle name="Normal 2 5 2" xfId="22" xr:uid="{B0924D04-797A-420A-BA82-7D6453B72A97}"/>
    <cellStyle name="Normal 2 6" xfId="20" xr:uid="{1E4F4F3B-832B-4C2B-808E-9C8A59E09A3D}"/>
    <cellStyle name="Normal 3" xfId="1" xr:uid="{00000000-0005-0000-0000-000008000000}"/>
    <cellStyle name="Normal 4" xfId="6" xr:uid="{00000000-0005-0000-0000-000009000000}"/>
    <cellStyle name="Normal 5" xfId="10" xr:uid="{00000000-0005-0000-0000-00000A000000}"/>
    <cellStyle name="Normal 6" xfId="12" xr:uid="{00000000-0005-0000-0000-00000B000000}"/>
    <cellStyle name="Normal 6 2" xfId="16" xr:uid="{A8809FA9-BC12-49AA-9488-0725B7F843CC}"/>
    <cellStyle name="Normal 6 2 2" xfId="28" xr:uid="{D4AD2E77-4E3F-4B69-B142-C152F5545C4E}"/>
    <cellStyle name="Normal 6 3" xfId="18" xr:uid="{AB9D4065-0180-449A-B11A-2A8581CE1A3B}"/>
    <cellStyle name="Normal 6 3 2" xfId="29" xr:uid="{2FCC4480-0DE3-4255-A139-2525D9B09565}"/>
    <cellStyle name="Normal 6 4" xfId="25" xr:uid="{910494FF-D642-4B24-84B1-902C34CFD5EB}"/>
    <cellStyle name="Normal_TABLE5" xfId="3" xr:uid="{00000000-0005-0000-0000-00000C000000}"/>
    <cellStyle name="Normal_TABLE6" xfId="2" xr:uid="{00000000-0005-0000-0000-00000D000000}"/>
    <cellStyle name="Percent" xfId="17" builtinId="5"/>
    <cellStyle name="Percent 2" xfId="11"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lineMarker"/>
        <c:varyColors val="0"/>
        <c:ser>
          <c:idx val="0"/>
          <c:order val="0"/>
          <c:tx>
            <c:v>After-1</c:v>
          </c:tx>
          <c:spPr>
            <a:ln w="28575">
              <a:noFill/>
            </a:ln>
          </c:spPr>
          <c:marker>
            <c:symbol val="diamond"/>
            <c:size val="4"/>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1</c:v>
              </c:pt>
              <c:pt idx="2">
                <c:v>0</c:v>
              </c:pt>
              <c:pt idx="3">
                <c:v>0</c:v>
              </c:pt>
              <c:pt idx="4">
                <c:v>0</c:v>
              </c:pt>
              <c:pt idx="5">
                <c:v>0</c:v>
              </c:pt>
              <c:pt idx="6">
                <c:v>2</c:v>
              </c:pt>
              <c:pt idx="7">
                <c:v>1</c:v>
              </c:pt>
              <c:pt idx="8">
                <c:v>0</c:v>
              </c:pt>
              <c:pt idx="9">
                <c:v>0</c:v>
              </c:pt>
              <c:pt idx="10">
                <c:v>0</c:v>
              </c:pt>
              <c:pt idx="11">
                <c:v>0</c:v>
              </c:pt>
              <c:pt idx="12">
                <c:v>0</c:v>
              </c:pt>
              <c:pt idx="13">
                <c:v>0</c:v>
              </c:pt>
              <c:pt idx="14">
                <c:v>0</c:v>
              </c:pt>
              <c:pt idx="15">
                <c:v>0</c:v>
              </c:pt>
              <c:pt idx="16">
                <c:v>0</c:v>
              </c:pt>
              <c:pt idx="17">
                <c:v>0</c:v>
              </c:pt>
              <c:pt idx="18">
                <c:v>0</c:v>
              </c:pt>
              <c:pt idx="19">
                <c:v>0</c:v>
              </c:pt>
              <c:pt idx="20">
                <c:v>1</c:v>
              </c:pt>
              <c:pt idx="21">
                <c:v>0</c:v>
              </c:pt>
              <c:pt idx="22">
                <c:v>0</c:v>
              </c:pt>
              <c:pt idx="23">
                <c:v>0</c:v>
              </c:pt>
              <c:pt idx="24">
                <c:v>1</c:v>
              </c:pt>
              <c:pt idx="25">
                <c:v>0</c:v>
              </c:pt>
              <c:pt idx="26">
                <c:v>1</c:v>
              </c:pt>
              <c:pt idx="27">
                <c:v>3</c:v>
              </c:pt>
              <c:pt idx="28">
                <c:v>2</c:v>
              </c:pt>
              <c:pt idx="29">
                <c:v>1</c:v>
              </c:pt>
              <c:pt idx="30">
                <c:v>1</c:v>
              </c:pt>
              <c:pt idx="31">
                <c:v>1</c:v>
              </c:pt>
              <c:pt idx="32">
                <c:v>1</c:v>
              </c:pt>
              <c:pt idx="33">
                <c:v>1</c:v>
              </c:pt>
              <c:pt idx="34">
                <c:v>0</c:v>
              </c:pt>
              <c:pt idx="35">
                <c:v>1</c:v>
              </c:pt>
              <c:pt idx="36">
                <c:v>1</c:v>
              </c:pt>
              <c:pt idx="37">
                <c:v>1</c:v>
              </c:pt>
              <c:pt idx="38">
                <c:v>1</c:v>
              </c:pt>
              <c:pt idx="39">
                <c:v>1</c:v>
              </c:pt>
              <c:pt idx="40">
                <c:v>1</c:v>
              </c:pt>
              <c:pt idx="41">
                <c:v>1</c:v>
              </c:pt>
              <c:pt idx="42">
                <c:v>2</c:v>
              </c:pt>
              <c:pt idx="43">
                <c:v>1</c:v>
              </c:pt>
              <c:pt idx="44">
                <c:v>0</c:v>
              </c:pt>
              <c:pt idx="45">
                <c:v>0</c:v>
              </c:pt>
              <c:pt idx="46">
                <c:v>1</c:v>
              </c:pt>
              <c:pt idx="47">
                <c:v>1</c:v>
              </c:pt>
              <c:pt idx="48">
                <c:v>2</c:v>
              </c:pt>
              <c:pt idx="49">
                <c:v>1</c:v>
              </c:pt>
              <c:pt idx="50">
                <c:v>2</c:v>
              </c:pt>
              <c:pt idx="51">
                <c:v>4</c:v>
              </c:pt>
              <c:pt idx="52">
                <c:v>3</c:v>
              </c:pt>
              <c:pt idx="53">
                <c:v>2</c:v>
              </c:pt>
              <c:pt idx="54">
                <c:v>2</c:v>
              </c:pt>
              <c:pt idx="55">
                <c:v>2</c:v>
              </c:pt>
              <c:pt idx="56">
                <c:v>2</c:v>
              </c:pt>
              <c:pt idx="57">
                <c:v>2</c:v>
              </c:pt>
              <c:pt idx="58">
                <c:v>1</c:v>
              </c:pt>
              <c:pt idx="59">
                <c:v>2</c:v>
              </c:pt>
              <c:pt idx="60">
                <c:v>2</c:v>
              </c:pt>
              <c:pt idx="61">
                <c:v>2</c:v>
              </c:pt>
              <c:pt idx="62">
                <c:v>2</c:v>
              </c:pt>
              <c:pt idx="63">
                <c:v>2</c:v>
              </c:pt>
              <c:pt idx="64">
                <c:v>2</c:v>
              </c:pt>
              <c:pt idx="65">
                <c:v>2</c:v>
              </c:pt>
              <c:pt idx="66">
                <c:v>3</c:v>
              </c:pt>
              <c:pt idx="67">
                <c:v>2</c:v>
              </c:pt>
              <c:pt idx="68">
                <c:v>1</c:v>
              </c:pt>
              <c:pt idx="69">
                <c:v>1</c:v>
              </c:pt>
              <c:pt idx="70">
                <c:v>2</c:v>
              </c:pt>
              <c:pt idx="71">
                <c:v>2</c:v>
              </c:pt>
              <c:pt idx="72">
                <c:v>3</c:v>
              </c:pt>
              <c:pt idx="73">
                <c:v>2</c:v>
              </c:pt>
              <c:pt idx="74">
                <c:v>3</c:v>
              </c:pt>
              <c:pt idx="75">
                <c:v>5</c:v>
              </c:pt>
              <c:pt idx="76">
                <c:v>4</c:v>
              </c:pt>
              <c:pt idx="77">
                <c:v>3</c:v>
              </c:pt>
              <c:pt idx="78">
                <c:v>3</c:v>
              </c:pt>
              <c:pt idx="79">
                <c:v>3</c:v>
              </c:pt>
              <c:pt idx="80">
                <c:v>3</c:v>
              </c:pt>
              <c:pt idx="81">
                <c:v>3</c:v>
              </c:pt>
              <c:pt idx="82">
                <c:v>2</c:v>
              </c:pt>
              <c:pt idx="83">
                <c:v>3</c:v>
              </c:pt>
              <c:pt idx="84">
                <c:v>3</c:v>
              </c:pt>
              <c:pt idx="85">
                <c:v>3</c:v>
              </c:pt>
              <c:pt idx="86">
                <c:v>3</c:v>
              </c:pt>
              <c:pt idx="87">
                <c:v>3</c:v>
              </c:pt>
              <c:pt idx="88">
                <c:v>3</c:v>
              </c:pt>
              <c:pt idx="89">
                <c:v>3</c:v>
              </c:pt>
              <c:pt idx="90">
                <c:v>4</c:v>
              </c:pt>
              <c:pt idx="91">
                <c:v>3</c:v>
              </c:pt>
              <c:pt idx="92">
                <c:v>2</c:v>
              </c:pt>
              <c:pt idx="93">
                <c:v>2</c:v>
              </c:pt>
              <c:pt idx="94">
                <c:v>3</c:v>
              </c:pt>
              <c:pt idx="95">
                <c:v>3</c:v>
              </c:pt>
              <c:pt idx="96">
                <c:v>4</c:v>
              </c:pt>
              <c:pt idx="97">
                <c:v>3</c:v>
              </c:pt>
              <c:pt idx="98">
                <c:v>4</c:v>
              </c:pt>
              <c:pt idx="99">
                <c:v>6</c:v>
              </c:pt>
              <c:pt idx="100">
                <c:v>5</c:v>
              </c:pt>
              <c:pt idx="101">
                <c:v>4</c:v>
              </c:pt>
              <c:pt idx="102">
                <c:v>4</c:v>
              </c:pt>
              <c:pt idx="103">
                <c:v>4</c:v>
              </c:pt>
              <c:pt idx="104">
                <c:v>4</c:v>
              </c:pt>
              <c:pt idx="105">
                <c:v>4</c:v>
              </c:pt>
              <c:pt idx="106">
                <c:v>3</c:v>
              </c:pt>
              <c:pt idx="107">
                <c:v>4</c:v>
              </c:pt>
              <c:pt idx="108">
                <c:v>4</c:v>
              </c:pt>
              <c:pt idx="109">
                <c:v>4</c:v>
              </c:pt>
              <c:pt idx="110">
                <c:v>4</c:v>
              </c:pt>
              <c:pt idx="111">
                <c:v>4</c:v>
              </c:pt>
              <c:pt idx="112">
                <c:v>4</c:v>
              </c:pt>
              <c:pt idx="113">
                <c:v>4</c:v>
              </c:pt>
              <c:pt idx="114">
                <c:v>5</c:v>
              </c:pt>
              <c:pt idx="115">
                <c:v>4</c:v>
              </c:pt>
              <c:pt idx="116">
                <c:v>3</c:v>
              </c:pt>
              <c:pt idx="117">
                <c:v>3</c:v>
              </c:pt>
              <c:pt idx="118">
                <c:v>4</c:v>
              </c:pt>
              <c:pt idx="119">
                <c:v>4</c:v>
              </c:pt>
              <c:pt idx="120">
                <c:v>5</c:v>
              </c:pt>
              <c:pt idx="121">
                <c:v>4</c:v>
              </c:pt>
              <c:pt idx="122">
                <c:v>5</c:v>
              </c:pt>
              <c:pt idx="123">
                <c:v>7</c:v>
              </c:pt>
              <c:pt idx="124">
                <c:v>6</c:v>
              </c:pt>
              <c:pt idx="125">
                <c:v>5</c:v>
              </c:pt>
              <c:pt idx="126">
                <c:v>5</c:v>
              </c:pt>
              <c:pt idx="127">
                <c:v>5</c:v>
              </c:pt>
              <c:pt idx="128">
                <c:v>5</c:v>
              </c:pt>
              <c:pt idx="129">
                <c:v>5</c:v>
              </c:pt>
              <c:pt idx="130">
                <c:v>4</c:v>
              </c:pt>
              <c:pt idx="131">
                <c:v>5</c:v>
              </c:pt>
              <c:pt idx="132">
                <c:v>5</c:v>
              </c:pt>
              <c:pt idx="133">
                <c:v>5</c:v>
              </c:pt>
              <c:pt idx="134">
                <c:v>5</c:v>
              </c:pt>
              <c:pt idx="135">
                <c:v>5</c:v>
              </c:pt>
              <c:pt idx="136">
                <c:v>5</c:v>
              </c:pt>
              <c:pt idx="137">
                <c:v>5</c:v>
              </c:pt>
              <c:pt idx="138">
                <c:v>6</c:v>
              </c:pt>
              <c:pt idx="139">
                <c:v>5</c:v>
              </c:pt>
              <c:pt idx="140">
                <c:v>4</c:v>
              </c:pt>
              <c:pt idx="141">
                <c:v>4</c:v>
              </c:pt>
              <c:pt idx="142">
                <c:v>5</c:v>
              </c:pt>
              <c:pt idx="143">
                <c:v>5</c:v>
              </c:pt>
              <c:pt idx="144">
                <c:v>6</c:v>
              </c:pt>
              <c:pt idx="145">
                <c:v>5</c:v>
              </c:pt>
              <c:pt idx="146">
                <c:v>6</c:v>
              </c:pt>
              <c:pt idx="147">
                <c:v>8</c:v>
              </c:pt>
              <c:pt idx="148">
                <c:v>7</c:v>
              </c:pt>
              <c:pt idx="149">
                <c:v>6</c:v>
              </c:pt>
              <c:pt idx="150">
                <c:v>6</c:v>
              </c:pt>
              <c:pt idx="151">
                <c:v>6</c:v>
              </c:pt>
              <c:pt idx="152">
                <c:v>6</c:v>
              </c:pt>
              <c:pt idx="153">
                <c:v>6</c:v>
              </c:pt>
              <c:pt idx="154">
                <c:v>5</c:v>
              </c:pt>
              <c:pt idx="155">
                <c:v>6</c:v>
              </c:pt>
              <c:pt idx="156">
                <c:v>6</c:v>
              </c:pt>
              <c:pt idx="157">
                <c:v>6</c:v>
              </c:pt>
              <c:pt idx="158">
                <c:v>6</c:v>
              </c:pt>
              <c:pt idx="159">
                <c:v>6</c:v>
              </c:pt>
              <c:pt idx="160">
                <c:v>6</c:v>
              </c:pt>
              <c:pt idx="161">
                <c:v>6</c:v>
              </c:pt>
              <c:pt idx="162">
                <c:v>7</c:v>
              </c:pt>
              <c:pt idx="163">
                <c:v>6</c:v>
              </c:pt>
              <c:pt idx="164">
                <c:v>5</c:v>
              </c:pt>
              <c:pt idx="165">
                <c:v>5</c:v>
              </c:pt>
              <c:pt idx="166">
                <c:v>6</c:v>
              </c:pt>
              <c:pt idx="167">
                <c:v>6</c:v>
              </c:pt>
              <c:pt idx="168">
                <c:v>7</c:v>
              </c:pt>
              <c:pt idx="169">
                <c:v>6</c:v>
              </c:pt>
              <c:pt idx="170">
                <c:v>7</c:v>
              </c:pt>
              <c:pt idx="171">
                <c:v>9</c:v>
              </c:pt>
              <c:pt idx="172">
                <c:v>8</c:v>
              </c:pt>
              <c:pt idx="173">
                <c:v>7</c:v>
              </c:pt>
              <c:pt idx="174">
                <c:v>7</c:v>
              </c:pt>
              <c:pt idx="175">
                <c:v>7</c:v>
              </c:pt>
              <c:pt idx="176">
                <c:v>7</c:v>
              </c:pt>
              <c:pt idx="177">
                <c:v>7</c:v>
              </c:pt>
              <c:pt idx="178">
                <c:v>6</c:v>
              </c:pt>
              <c:pt idx="179">
                <c:v>7</c:v>
              </c:pt>
              <c:pt idx="180">
                <c:v>7</c:v>
              </c:pt>
              <c:pt idx="181">
                <c:v>7</c:v>
              </c:pt>
              <c:pt idx="182">
                <c:v>7</c:v>
              </c:pt>
              <c:pt idx="183">
                <c:v>7</c:v>
              </c:pt>
              <c:pt idx="184">
                <c:v>7</c:v>
              </c:pt>
              <c:pt idx="185">
                <c:v>7</c:v>
              </c:pt>
              <c:pt idx="186">
                <c:v>8</c:v>
              </c:pt>
              <c:pt idx="187">
                <c:v>7</c:v>
              </c:pt>
              <c:pt idx="188">
                <c:v>6</c:v>
              </c:pt>
              <c:pt idx="189">
                <c:v>6</c:v>
              </c:pt>
              <c:pt idx="190">
                <c:v>7</c:v>
              </c:pt>
              <c:pt idx="191">
                <c:v>7</c:v>
              </c:pt>
              <c:pt idx="192">
                <c:v>8</c:v>
              </c:pt>
              <c:pt idx="193">
                <c:v>7</c:v>
              </c:pt>
              <c:pt idx="194">
                <c:v>8</c:v>
              </c:pt>
              <c:pt idx="195">
                <c:v>10</c:v>
              </c:pt>
              <c:pt idx="196">
                <c:v>9</c:v>
              </c:pt>
              <c:pt idx="197">
                <c:v>8</c:v>
              </c:pt>
              <c:pt idx="198">
                <c:v>8</c:v>
              </c:pt>
              <c:pt idx="199">
                <c:v>8</c:v>
              </c:pt>
              <c:pt idx="200">
                <c:v>8</c:v>
              </c:pt>
              <c:pt idx="201">
                <c:v>8</c:v>
              </c:pt>
              <c:pt idx="202">
                <c:v>7</c:v>
              </c:pt>
              <c:pt idx="203">
                <c:v>8</c:v>
              </c:pt>
              <c:pt idx="204">
                <c:v>8</c:v>
              </c:pt>
              <c:pt idx="205">
                <c:v>8</c:v>
              </c:pt>
              <c:pt idx="206">
                <c:v>8</c:v>
              </c:pt>
              <c:pt idx="207">
                <c:v>8</c:v>
              </c:pt>
              <c:pt idx="208">
                <c:v>8</c:v>
              </c:pt>
              <c:pt idx="209">
                <c:v>8</c:v>
              </c:pt>
              <c:pt idx="210">
                <c:v>9</c:v>
              </c:pt>
              <c:pt idx="211">
                <c:v>8</c:v>
              </c:pt>
              <c:pt idx="212">
                <c:v>7</c:v>
              </c:pt>
              <c:pt idx="213">
                <c:v>7</c:v>
              </c:pt>
              <c:pt idx="214">
                <c:v>8</c:v>
              </c:pt>
              <c:pt idx="215">
                <c:v>8</c:v>
              </c:pt>
              <c:pt idx="216">
                <c:v>9</c:v>
              </c:pt>
              <c:pt idx="217">
                <c:v>8</c:v>
              </c:pt>
              <c:pt idx="218">
                <c:v>9</c:v>
              </c:pt>
              <c:pt idx="219">
                <c:v>11</c:v>
              </c:pt>
              <c:pt idx="220">
                <c:v>10</c:v>
              </c:pt>
              <c:pt idx="221">
                <c:v>9</c:v>
              </c:pt>
              <c:pt idx="222">
                <c:v>9</c:v>
              </c:pt>
              <c:pt idx="223">
                <c:v>9</c:v>
              </c:pt>
              <c:pt idx="224">
                <c:v>9</c:v>
              </c:pt>
              <c:pt idx="225">
                <c:v>9</c:v>
              </c:pt>
              <c:pt idx="226">
                <c:v>8</c:v>
              </c:pt>
              <c:pt idx="227">
                <c:v>9</c:v>
              </c:pt>
              <c:pt idx="228">
                <c:v>9</c:v>
              </c:pt>
              <c:pt idx="229">
                <c:v>9</c:v>
              </c:pt>
              <c:pt idx="230">
                <c:v>9</c:v>
              </c:pt>
              <c:pt idx="231">
                <c:v>9</c:v>
              </c:pt>
              <c:pt idx="232">
                <c:v>9</c:v>
              </c:pt>
              <c:pt idx="233">
                <c:v>9</c:v>
              </c:pt>
              <c:pt idx="234">
                <c:v>10</c:v>
              </c:pt>
              <c:pt idx="235">
                <c:v>9</c:v>
              </c:pt>
              <c:pt idx="236">
                <c:v>8</c:v>
              </c:pt>
              <c:pt idx="237">
                <c:v>8</c:v>
              </c:pt>
              <c:pt idx="238">
                <c:v>9</c:v>
              </c:pt>
              <c:pt idx="239">
                <c:v>9</c:v>
              </c:pt>
              <c:pt idx="240">
                <c:v>10</c:v>
              </c:pt>
              <c:pt idx="241">
                <c:v>9</c:v>
              </c:pt>
              <c:pt idx="242">
                <c:v>10</c:v>
              </c:pt>
              <c:pt idx="243">
                <c:v>12</c:v>
              </c:pt>
              <c:pt idx="244">
                <c:v>11</c:v>
              </c:pt>
              <c:pt idx="245">
                <c:v>10</c:v>
              </c:pt>
              <c:pt idx="246">
                <c:v>10</c:v>
              </c:pt>
              <c:pt idx="247">
                <c:v>10</c:v>
              </c:pt>
              <c:pt idx="248">
                <c:v>10</c:v>
              </c:pt>
              <c:pt idx="249">
                <c:v>10</c:v>
              </c:pt>
              <c:pt idx="250">
                <c:v>9</c:v>
              </c:pt>
              <c:pt idx="251">
                <c:v>10</c:v>
              </c:pt>
              <c:pt idx="252">
                <c:v>10</c:v>
              </c:pt>
              <c:pt idx="253">
                <c:v>10</c:v>
              </c:pt>
              <c:pt idx="254">
                <c:v>10</c:v>
              </c:pt>
              <c:pt idx="255">
                <c:v>10</c:v>
              </c:pt>
            </c:numLit>
          </c:xVal>
          <c:yVal>
            <c:numLit>
              <c:formatCode>General</c:formatCode>
              <c:ptCount val="256"/>
              <c:pt idx="0">
                <c:v>80.3</c:v>
              </c:pt>
              <c:pt idx="1">
                <c:v>82.3</c:v>
              </c:pt>
              <c:pt idx="2">
                <c:v>85.9</c:v>
              </c:pt>
              <c:pt idx="3">
                <c:v>83.6</c:v>
              </c:pt>
              <c:pt idx="4">
                <c:v>83.5</c:v>
              </c:pt>
              <c:pt idx="5">
                <c:v>76.599999999999994</c:v>
              </c:pt>
              <c:pt idx="6">
                <c:v>84.5</c:v>
              </c:pt>
              <c:pt idx="7">
                <c:v>85.2</c:v>
              </c:pt>
              <c:pt idx="8">
                <c:v>81.5</c:v>
              </c:pt>
              <c:pt idx="9">
                <c:v>90.3</c:v>
              </c:pt>
              <c:pt idx="10">
                <c:v>85.7</c:v>
              </c:pt>
              <c:pt idx="11">
                <c:v>86.8</c:v>
              </c:pt>
              <c:pt idx="12">
                <c:v>81.400000000000006</c:v>
              </c:pt>
              <c:pt idx="13">
                <c:v>78.8</c:v>
              </c:pt>
              <c:pt idx="14">
                <c:v>68.2</c:v>
              </c:pt>
              <c:pt idx="15">
                <c:v>78.3</c:v>
              </c:pt>
              <c:pt idx="16">
                <c:v>77.5</c:v>
              </c:pt>
              <c:pt idx="17">
                <c:v>94.1</c:v>
              </c:pt>
              <c:pt idx="18">
                <c:v>73.599999999999994</c:v>
              </c:pt>
              <c:pt idx="19">
                <c:v>80.599999999999994</c:v>
              </c:pt>
              <c:pt idx="20">
                <c:v>72.5</c:v>
              </c:pt>
              <c:pt idx="21">
                <c:v>91.2</c:v>
              </c:pt>
              <c:pt idx="22">
                <c:v>73</c:v>
              </c:pt>
              <c:pt idx="23">
                <c:v>73.099999999999994</c:v>
              </c:pt>
              <c:pt idx="24">
                <c:v>90.8</c:v>
              </c:pt>
              <c:pt idx="25">
                <c:v>81.2</c:v>
              </c:pt>
              <c:pt idx="26">
                <c:v>80.400000000000006</c:v>
              </c:pt>
              <c:pt idx="27">
                <c:v>86.9</c:v>
              </c:pt>
              <c:pt idx="28">
                <c:v>82.8</c:v>
              </c:pt>
              <c:pt idx="29">
                <c:v>81.8</c:v>
              </c:pt>
              <c:pt idx="30">
                <c:v>95</c:v>
              </c:pt>
              <c:pt idx="31">
                <c:v>85.9</c:v>
              </c:pt>
              <c:pt idx="32">
                <c:v>83.8</c:v>
              </c:pt>
              <c:pt idx="33">
                <c:v>82.8</c:v>
              </c:pt>
              <c:pt idx="34">
                <c:v>92.3</c:v>
              </c:pt>
              <c:pt idx="35">
                <c:v>78.400000000000006</c:v>
              </c:pt>
              <c:pt idx="36">
                <c:v>74.2</c:v>
              </c:pt>
              <c:pt idx="37">
                <c:v>81.400000000000006</c:v>
              </c:pt>
              <c:pt idx="38">
                <c:v>77.099999999999994</c:v>
              </c:pt>
              <c:pt idx="39">
                <c:v>92.1</c:v>
              </c:pt>
              <c:pt idx="40">
                <c:v>70.3</c:v>
              </c:pt>
              <c:pt idx="41">
                <c:v>82.8</c:v>
              </c:pt>
              <c:pt idx="42">
                <c:v>68.599999999999994</c:v>
              </c:pt>
              <c:pt idx="43">
                <c:v>92.9</c:v>
              </c:pt>
              <c:pt idx="44">
                <c:v>80</c:v>
              </c:pt>
              <c:pt idx="45">
                <c:v>70.8</c:v>
              </c:pt>
              <c:pt idx="46">
                <c:v>79.099999999999994</c:v>
              </c:pt>
              <c:pt idx="47">
                <c:v>80</c:v>
              </c:pt>
              <c:pt idx="48">
                <c:v>88.4</c:v>
              </c:pt>
              <c:pt idx="49">
                <c:v>83.3</c:v>
              </c:pt>
              <c:pt idx="50">
                <c:v>73.599999999999994</c:v>
              </c:pt>
              <c:pt idx="51">
                <c:v>85.9</c:v>
              </c:pt>
              <c:pt idx="52">
                <c:v>90</c:v>
              </c:pt>
              <c:pt idx="53">
                <c:v>89.5</c:v>
              </c:pt>
              <c:pt idx="54">
                <c:v>86.6</c:v>
              </c:pt>
              <c:pt idx="55">
                <c:v>83.4</c:v>
              </c:pt>
              <c:pt idx="56">
                <c:v>91</c:v>
              </c:pt>
              <c:pt idx="57">
                <c:v>79.8</c:v>
              </c:pt>
              <c:pt idx="58">
                <c:v>90.4</c:v>
              </c:pt>
              <c:pt idx="59">
                <c:v>77.599999999999994</c:v>
              </c:pt>
              <c:pt idx="60">
                <c:v>68.7</c:v>
              </c:pt>
              <c:pt idx="61">
                <c:v>80.400000000000006</c:v>
              </c:pt>
              <c:pt idx="62">
                <c:v>82.4</c:v>
              </c:pt>
              <c:pt idx="63">
                <c:v>88.9</c:v>
              </c:pt>
              <c:pt idx="64">
                <c:v>73.8</c:v>
              </c:pt>
              <c:pt idx="65">
                <c:v>82.2</c:v>
              </c:pt>
              <c:pt idx="66">
                <c:v>71.2</c:v>
              </c:pt>
              <c:pt idx="67">
                <c:v>83.5</c:v>
              </c:pt>
              <c:pt idx="68">
                <c:v>84.9</c:v>
              </c:pt>
              <c:pt idx="69">
                <c:v>73.3</c:v>
              </c:pt>
              <c:pt idx="70">
                <c:v>87.7</c:v>
              </c:pt>
              <c:pt idx="71">
                <c:v>79.8</c:v>
              </c:pt>
              <c:pt idx="72">
                <c:v>87.7</c:v>
              </c:pt>
              <c:pt idx="73">
                <c:v>84.8</c:v>
              </c:pt>
              <c:pt idx="74">
                <c:v>74.599999999999994</c:v>
              </c:pt>
              <c:pt idx="75">
                <c:v>84.3</c:v>
              </c:pt>
              <c:pt idx="76">
                <c:v>86.1</c:v>
              </c:pt>
              <c:pt idx="77">
                <c:v>84.8</c:v>
              </c:pt>
              <c:pt idx="78">
                <c:v>89</c:v>
              </c:pt>
              <c:pt idx="79">
                <c:v>89.6</c:v>
              </c:pt>
              <c:pt idx="80">
                <c:v>93.8</c:v>
              </c:pt>
              <c:pt idx="81">
                <c:v>86.7</c:v>
              </c:pt>
              <c:pt idx="82">
                <c:v>89.6</c:v>
              </c:pt>
              <c:pt idx="83">
                <c:v>81.2</c:v>
              </c:pt>
              <c:pt idx="84">
                <c:v>76.900000000000006</c:v>
              </c:pt>
              <c:pt idx="85">
                <c:v>80.2</c:v>
              </c:pt>
              <c:pt idx="86">
                <c:v>82.7</c:v>
              </c:pt>
              <c:pt idx="87">
                <c:v>89.8</c:v>
              </c:pt>
              <c:pt idx="88">
                <c:v>75.3</c:v>
              </c:pt>
              <c:pt idx="89">
                <c:v>88.6</c:v>
              </c:pt>
              <c:pt idx="90">
                <c:v>82</c:v>
              </c:pt>
              <c:pt idx="91">
                <c:v>82.4</c:v>
              </c:pt>
              <c:pt idx="92">
                <c:v>88.7</c:v>
              </c:pt>
              <c:pt idx="93">
                <c:v>77.5</c:v>
              </c:pt>
              <c:pt idx="94">
                <c:v>85.3</c:v>
              </c:pt>
              <c:pt idx="95">
                <c:v>82.1</c:v>
              </c:pt>
              <c:pt idx="96">
                <c:v>90.8</c:v>
              </c:pt>
              <c:pt idx="97">
                <c:v>92.1</c:v>
              </c:pt>
              <c:pt idx="98">
                <c:v>83.5</c:v>
              </c:pt>
              <c:pt idx="99">
                <c:v>87.5</c:v>
              </c:pt>
              <c:pt idx="100">
                <c:v>80.3</c:v>
              </c:pt>
              <c:pt idx="101">
                <c:v>87.3</c:v>
              </c:pt>
              <c:pt idx="102">
                <c:v>94.4</c:v>
              </c:pt>
              <c:pt idx="103">
                <c:v>81.099999999999994</c:v>
              </c:pt>
              <c:pt idx="104">
                <c:v>88.9</c:v>
              </c:pt>
              <c:pt idx="105">
                <c:v>86.9</c:v>
              </c:pt>
              <c:pt idx="106">
                <c:v>92.6</c:v>
              </c:pt>
              <c:pt idx="107">
                <c:v>85.6</c:v>
              </c:pt>
              <c:pt idx="108">
                <c:v>73.5</c:v>
              </c:pt>
              <c:pt idx="109">
                <c:v>77.900000000000006</c:v>
              </c:pt>
              <c:pt idx="110">
                <c:v>84.1</c:v>
              </c:pt>
              <c:pt idx="111">
                <c:v>90.6</c:v>
              </c:pt>
              <c:pt idx="112">
                <c:v>71.5</c:v>
              </c:pt>
              <c:pt idx="113">
                <c:v>85.9</c:v>
              </c:pt>
              <c:pt idx="114">
                <c:v>88.6</c:v>
              </c:pt>
              <c:pt idx="115">
                <c:v>83.8</c:v>
              </c:pt>
              <c:pt idx="116">
                <c:v>85.8</c:v>
              </c:pt>
              <c:pt idx="117">
                <c:v>78.8</c:v>
              </c:pt>
              <c:pt idx="118">
                <c:v>96.1</c:v>
              </c:pt>
              <c:pt idx="119">
                <c:v>71.599999999999994</c:v>
              </c:pt>
              <c:pt idx="120">
                <c:v>83.5</c:v>
              </c:pt>
              <c:pt idx="121">
                <c:v>92.3</c:v>
              </c:pt>
              <c:pt idx="122">
                <c:v>84.2</c:v>
              </c:pt>
              <c:pt idx="123">
                <c:v>85.9</c:v>
              </c:pt>
              <c:pt idx="124">
                <c:v>86.9</c:v>
              </c:pt>
              <c:pt idx="125">
                <c:v>79.5</c:v>
              </c:pt>
              <c:pt idx="126">
                <c:v>89.1</c:v>
              </c:pt>
              <c:pt idx="127">
                <c:v>78</c:v>
              </c:pt>
              <c:pt idx="128">
                <c:v>87.8</c:v>
              </c:pt>
              <c:pt idx="129">
                <c:v>82.3</c:v>
              </c:pt>
              <c:pt idx="130">
                <c:v>86.2</c:v>
              </c:pt>
              <c:pt idx="131">
                <c:v>88.6</c:v>
              </c:pt>
              <c:pt idx="132">
                <c:v>76.900000000000006</c:v>
              </c:pt>
              <c:pt idx="133">
                <c:v>80.5</c:v>
              </c:pt>
              <c:pt idx="134">
                <c:v>83.6</c:v>
              </c:pt>
              <c:pt idx="135">
                <c:v>90</c:v>
              </c:pt>
              <c:pt idx="136">
                <c:v>71.7</c:v>
              </c:pt>
              <c:pt idx="137">
                <c:v>84.4</c:v>
              </c:pt>
              <c:pt idx="138">
                <c:v>83.5</c:v>
              </c:pt>
              <c:pt idx="139">
                <c:v>87</c:v>
              </c:pt>
              <c:pt idx="140">
                <c:v>90.6</c:v>
              </c:pt>
              <c:pt idx="141">
                <c:v>80.7</c:v>
              </c:pt>
              <c:pt idx="142">
                <c:v>91</c:v>
              </c:pt>
              <c:pt idx="143">
                <c:v>80.099999999999994</c:v>
              </c:pt>
              <c:pt idx="144">
                <c:v>83.6</c:v>
              </c:pt>
              <c:pt idx="145">
                <c:v>87.5</c:v>
              </c:pt>
              <c:pt idx="146">
                <c:v>79.3</c:v>
              </c:pt>
              <c:pt idx="147">
                <c:v>87.7</c:v>
              </c:pt>
              <c:pt idx="148">
                <c:v>90.7</c:v>
              </c:pt>
              <c:pt idx="149">
                <c:v>68.3</c:v>
              </c:pt>
              <c:pt idx="150">
                <c:v>95.1</c:v>
              </c:pt>
              <c:pt idx="151">
                <c:v>86.7</c:v>
              </c:pt>
              <c:pt idx="152">
                <c:v>89.1</c:v>
              </c:pt>
              <c:pt idx="153">
                <c:v>87.5</c:v>
              </c:pt>
              <c:pt idx="154">
                <c:v>93.5</c:v>
              </c:pt>
              <c:pt idx="155">
                <c:v>80.099999999999994</c:v>
              </c:pt>
              <c:pt idx="156">
                <c:v>75.7</c:v>
              </c:pt>
              <c:pt idx="157">
                <c:v>84.6</c:v>
              </c:pt>
              <c:pt idx="158">
                <c:v>85</c:v>
              </c:pt>
              <c:pt idx="159">
                <c:v>91.9</c:v>
              </c:pt>
              <c:pt idx="160">
                <c:v>75.5</c:v>
              </c:pt>
              <c:pt idx="161">
                <c:v>86.3</c:v>
              </c:pt>
              <c:pt idx="162">
                <c:v>82.4</c:v>
              </c:pt>
              <c:pt idx="163">
                <c:v>85.6</c:v>
              </c:pt>
              <c:pt idx="164">
                <c:v>87.5</c:v>
              </c:pt>
              <c:pt idx="165">
                <c:v>79.7</c:v>
              </c:pt>
              <c:pt idx="166">
                <c:v>86.9</c:v>
              </c:pt>
              <c:pt idx="167">
                <c:v>84</c:v>
              </c:pt>
              <c:pt idx="168">
                <c:v>87.9</c:v>
              </c:pt>
              <c:pt idx="169">
                <c:v>93.1</c:v>
              </c:pt>
              <c:pt idx="170">
                <c:v>87.5</c:v>
              </c:pt>
              <c:pt idx="171">
                <c:v>89</c:v>
              </c:pt>
              <c:pt idx="172">
                <c:v>91.6</c:v>
              </c:pt>
              <c:pt idx="173">
                <c:v>72.900000000000006</c:v>
              </c:pt>
              <c:pt idx="174">
                <c:v>88.7</c:v>
              </c:pt>
              <c:pt idx="175">
                <c:v>84.6</c:v>
              </c:pt>
              <c:pt idx="176">
                <c:v>93.1</c:v>
              </c:pt>
              <c:pt idx="177">
                <c:v>87</c:v>
              </c:pt>
              <c:pt idx="178">
                <c:v>87.4</c:v>
              </c:pt>
              <c:pt idx="179">
                <c:v>83.2</c:v>
              </c:pt>
              <c:pt idx="180">
                <c:v>78.599999999999994</c:v>
              </c:pt>
              <c:pt idx="181">
                <c:v>91.3</c:v>
              </c:pt>
              <c:pt idx="182">
                <c:v>83.9</c:v>
              </c:pt>
              <c:pt idx="183">
                <c:v>89.8</c:v>
              </c:pt>
              <c:pt idx="184">
                <c:v>80.3</c:v>
              </c:pt>
              <c:pt idx="185">
                <c:v>85.8</c:v>
              </c:pt>
              <c:pt idx="186">
                <c:v>92.6</c:v>
              </c:pt>
              <c:pt idx="187">
                <c:v>87.6</c:v>
              </c:pt>
              <c:pt idx="188">
                <c:v>87.6</c:v>
              </c:pt>
              <c:pt idx="189">
                <c:v>82.6</c:v>
              </c:pt>
              <c:pt idx="190">
                <c:v>87.7</c:v>
              </c:pt>
              <c:pt idx="191">
                <c:v>87.1</c:v>
              </c:pt>
              <c:pt idx="192">
                <c:v>87.7</c:v>
              </c:pt>
              <c:pt idx="193">
                <c:v>88.8</c:v>
              </c:pt>
              <c:pt idx="194">
                <c:v>81.900000000000006</c:v>
              </c:pt>
              <c:pt idx="195">
                <c:v>87.7</c:v>
              </c:pt>
              <c:pt idx="196">
                <c:v>86</c:v>
              </c:pt>
              <c:pt idx="197">
                <c:v>83.2</c:v>
              </c:pt>
              <c:pt idx="198">
                <c:v>89.7</c:v>
              </c:pt>
              <c:pt idx="199">
                <c:v>83.5</c:v>
              </c:pt>
              <c:pt idx="200">
                <c:v>88.8</c:v>
              </c:pt>
              <c:pt idx="201">
                <c:v>83.9</c:v>
              </c:pt>
              <c:pt idx="202">
                <c:v>93.9</c:v>
              </c:pt>
              <c:pt idx="203">
                <c:v>85.5</c:v>
              </c:pt>
              <c:pt idx="204">
                <c:v>73.599999999999994</c:v>
              </c:pt>
              <c:pt idx="205">
                <c:v>91.1</c:v>
              </c:pt>
              <c:pt idx="206">
                <c:v>83.5</c:v>
              </c:pt>
              <c:pt idx="207">
                <c:v>94.4</c:v>
              </c:pt>
              <c:pt idx="208">
                <c:v>78</c:v>
              </c:pt>
              <c:pt idx="209">
                <c:v>83.4</c:v>
              </c:pt>
              <c:pt idx="210">
                <c:v>90.3</c:v>
              </c:pt>
              <c:pt idx="211">
                <c:v>92.9</c:v>
              </c:pt>
              <c:pt idx="212">
                <c:v>86.8</c:v>
              </c:pt>
              <c:pt idx="213">
                <c:v>82.2</c:v>
              </c:pt>
              <c:pt idx="214">
                <c:v>91.2</c:v>
              </c:pt>
              <c:pt idx="215">
                <c:v>89.6</c:v>
              </c:pt>
              <c:pt idx="216">
                <c:v>88.4</c:v>
              </c:pt>
              <c:pt idx="217">
                <c:v>89.9</c:v>
              </c:pt>
              <c:pt idx="218">
                <c:v>86.9</c:v>
              </c:pt>
              <c:pt idx="219">
                <c:v>87</c:v>
              </c:pt>
              <c:pt idx="220">
                <c:v>87.4</c:v>
              </c:pt>
              <c:pt idx="221">
                <c:v>81.400000000000006</c:v>
              </c:pt>
              <c:pt idx="222">
                <c:v>88.7</c:v>
              </c:pt>
              <c:pt idx="223">
                <c:v>88.8</c:v>
              </c:pt>
              <c:pt idx="224">
                <c:v>91.3</c:v>
              </c:pt>
              <c:pt idx="225">
                <c:v>85.6</c:v>
              </c:pt>
              <c:pt idx="226">
                <c:v>95.8</c:v>
              </c:pt>
              <c:pt idx="227">
                <c:v>87.3</c:v>
              </c:pt>
              <c:pt idx="228">
                <c:v>76.099999999999994</c:v>
              </c:pt>
              <c:pt idx="229">
                <c:v>89.4</c:v>
              </c:pt>
              <c:pt idx="230">
                <c:v>85.5</c:v>
              </c:pt>
              <c:pt idx="231">
                <c:v>91.3</c:v>
              </c:pt>
              <c:pt idx="232">
                <c:v>68.5</c:v>
              </c:pt>
              <c:pt idx="233">
                <c:v>87.3</c:v>
              </c:pt>
              <c:pt idx="234">
                <c:v>88.1</c:v>
              </c:pt>
              <c:pt idx="235">
                <c:v>90.7</c:v>
              </c:pt>
              <c:pt idx="236">
                <c:v>82.7</c:v>
              </c:pt>
              <c:pt idx="237">
                <c:v>79.7</c:v>
              </c:pt>
              <c:pt idx="238">
                <c:v>84.5</c:v>
              </c:pt>
              <c:pt idx="239">
                <c:v>86.2</c:v>
              </c:pt>
              <c:pt idx="240">
                <c:v>91.7</c:v>
              </c:pt>
              <c:pt idx="241">
                <c:v>83.6</c:v>
              </c:pt>
              <c:pt idx="242">
                <c:v>82.4</c:v>
              </c:pt>
              <c:pt idx="243">
                <c:v>87.7</c:v>
              </c:pt>
              <c:pt idx="244">
                <c:v>88</c:v>
              </c:pt>
              <c:pt idx="245">
                <c:v>81.099999999999994</c:v>
              </c:pt>
              <c:pt idx="246">
                <c:v>94.4</c:v>
              </c:pt>
              <c:pt idx="247">
                <c:v>89.9</c:v>
              </c:pt>
              <c:pt idx="248">
                <c:v>87.7</c:v>
              </c:pt>
              <c:pt idx="249">
                <c:v>87.9</c:v>
              </c:pt>
              <c:pt idx="250">
                <c:v>91.7</c:v>
              </c:pt>
              <c:pt idx="251">
                <c:v>95.2</c:v>
              </c:pt>
              <c:pt idx="252">
                <c:v>76.599999999999994</c:v>
              </c:pt>
              <c:pt idx="253">
                <c:v>86.3</c:v>
              </c:pt>
              <c:pt idx="254">
                <c:v>83.6</c:v>
              </c:pt>
              <c:pt idx="255">
                <c:v>93.6</c:v>
              </c:pt>
            </c:numLit>
          </c:yVal>
          <c:smooth val="0"/>
          <c:extLst>
            <c:ext xmlns:c16="http://schemas.microsoft.com/office/drawing/2014/chart" uri="{C3380CC4-5D6E-409C-BE32-E72D297353CC}">
              <c16:uniqueId val="{00000001-16D1-4F39-BDE3-8736E19F6D8C}"/>
            </c:ext>
          </c:extLst>
        </c:ser>
        <c:ser>
          <c:idx val="1"/>
          <c:order val="1"/>
          <c:tx>
            <c:v>After-2</c:v>
          </c:tx>
          <c:spPr>
            <a:ln w="28575">
              <a:noFill/>
            </a:ln>
          </c:spPr>
          <c:marker>
            <c:symbol val="square"/>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256"/>
              <c:pt idx="0">
                <c:v>0</c:v>
              </c:pt>
              <c:pt idx="1">
                <c:v>0</c:v>
              </c:pt>
              <c:pt idx="2">
                <c:v>0</c:v>
              </c:pt>
              <c:pt idx="3">
                <c:v>0</c:v>
              </c:pt>
              <c:pt idx="4">
                <c:v>1</c:v>
              </c:pt>
              <c:pt idx="5">
                <c:v>0</c:v>
              </c:pt>
              <c:pt idx="6">
                <c:v>0</c:v>
              </c:pt>
              <c:pt idx="7">
                <c:v>0</c:v>
              </c:pt>
              <c:pt idx="8">
                <c:v>1</c:v>
              </c:pt>
              <c:pt idx="9">
                <c:v>1</c:v>
              </c:pt>
              <c:pt idx="10">
                <c:v>1</c:v>
              </c:pt>
              <c:pt idx="11">
                <c:v>2</c:v>
              </c:pt>
              <c:pt idx="12">
                <c:v>1</c:v>
              </c:pt>
              <c:pt idx="13">
                <c:v>1</c:v>
              </c:pt>
              <c:pt idx="14">
                <c:v>0</c:v>
              </c:pt>
              <c:pt idx="15">
                <c:v>0</c:v>
              </c:pt>
              <c:pt idx="16">
                <c:v>0</c:v>
              </c:pt>
              <c:pt idx="17">
                <c:v>1</c:v>
              </c:pt>
              <c:pt idx="18">
                <c:v>2</c:v>
              </c:pt>
              <c:pt idx="19">
                <c:v>2</c:v>
              </c:pt>
              <c:pt idx="20">
                <c:v>2</c:v>
              </c:pt>
              <c:pt idx="21">
                <c:v>3</c:v>
              </c:pt>
              <c:pt idx="22">
                <c:v>2</c:v>
              </c:pt>
              <c:pt idx="23">
                <c:v>2</c:v>
              </c:pt>
              <c:pt idx="24">
                <c:v>0</c:v>
              </c:pt>
              <c:pt idx="25">
                <c:v>1</c:v>
              </c:pt>
              <c:pt idx="26">
                <c:v>1</c:v>
              </c:pt>
              <c:pt idx="27">
                <c:v>1</c:v>
              </c:pt>
              <c:pt idx="28">
                <c:v>0</c:v>
              </c:pt>
              <c:pt idx="29">
                <c:v>2</c:v>
              </c:pt>
              <c:pt idx="30">
                <c:v>3</c:v>
              </c:pt>
              <c:pt idx="31">
                <c:v>3</c:v>
              </c:pt>
              <c:pt idx="32">
                <c:v>3</c:v>
              </c:pt>
              <c:pt idx="33">
                <c:v>4</c:v>
              </c:pt>
              <c:pt idx="34">
                <c:v>3</c:v>
              </c:pt>
              <c:pt idx="35">
                <c:v>3</c:v>
              </c:pt>
              <c:pt idx="36">
                <c:v>1</c:v>
              </c:pt>
              <c:pt idx="37">
                <c:v>2</c:v>
              </c:pt>
              <c:pt idx="38">
                <c:v>2</c:v>
              </c:pt>
              <c:pt idx="39">
                <c:v>2</c:v>
              </c:pt>
              <c:pt idx="40">
                <c:v>0</c:v>
              </c:pt>
              <c:pt idx="41">
                <c:v>0</c:v>
              </c:pt>
              <c:pt idx="42">
                <c:v>1</c:v>
              </c:pt>
              <c:pt idx="43">
                <c:v>0</c:v>
              </c:pt>
              <c:pt idx="44">
                <c:v>3</c:v>
              </c:pt>
              <c:pt idx="45">
                <c:v>4</c:v>
              </c:pt>
              <c:pt idx="46">
                <c:v>4</c:v>
              </c:pt>
              <c:pt idx="47">
                <c:v>4</c:v>
              </c:pt>
              <c:pt idx="48">
                <c:v>5</c:v>
              </c:pt>
              <c:pt idx="49">
                <c:v>4</c:v>
              </c:pt>
              <c:pt idx="50">
                <c:v>4</c:v>
              </c:pt>
              <c:pt idx="51">
                <c:v>2</c:v>
              </c:pt>
              <c:pt idx="52">
                <c:v>3</c:v>
              </c:pt>
              <c:pt idx="53">
                <c:v>3</c:v>
              </c:pt>
              <c:pt idx="54">
                <c:v>3</c:v>
              </c:pt>
              <c:pt idx="55">
                <c:v>1</c:v>
              </c:pt>
              <c:pt idx="56">
                <c:v>0</c:v>
              </c:pt>
              <c:pt idx="57">
                <c:v>1</c:v>
              </c:pt>
              <c:pt idx="58">
                <c:v>2</c:v>
              </c:pt>
              <c:pt idx="59">
                <c:v>1</c:v>
              </c:pt>
              <c:pt idx="60">
                <c:v>4</c:v>
              </c:pt>
              <c:pt idx="61">
                <c:v>5</c:v>
              </c:pt>
              <c:pt idx="62">
                <c:v>5</c:v>
              </c:pt>
              <c:pt idx="63">
                <c:v>5</c:v>
              </c:pt>
              <c:pt idx="64">
                <c:v>6</c:v>
              </c:pt>
              <c:pt idx="65">
                <c:v>5</c:v>
              </c:pt>
              <c:pt idx="66">
                <c:v>5</c:v>
              </c:pt>
              <c:pt idx="67">
                <c:v>0</c:v>
              </c:pt>
              <c:pt idx="68">
                <c:v>3</c:v>
              </c:pt>
              <c:pt idx="69">
                <c:v>4</c:v>
              </c:pt>
              <c:pt idx="70">
                <c:v>4</c:v>
              </c:pt>
              <c:pt idx="71">
                <c:v>4</c:v>
              </c:pt>
              <c:pt idx="72">
                <c:v>2</c:v>
              </c:pt>
              <c:pt idx="73">
                <c:v>1</c:v>
              </c:pt>
              <c:pt idx="74">
                <c:v>2</c:v>
              </c:pt>
              <c:pt idx="75">
                <c:v>3</c:v>
              </c:pt>
              <c:pt idx="76">
                <c:v>2</c:v>
              </c:pt>
              <c:pt idx="77">
                <c:v>5</c:v>
              </c:pt>
              <c:pt idx="78">
                <c:v>6</c:v>
              </c:pt>
              <c:pt idx="79">
                <c:v>6</c:v>
              </c:pt>
              <c:pt idx="80">
                <c:v>6</c:v>
              </c:pt>
              <c:pt idx="81">
                <c:v>7</c:v>
              </c:pt>
              <c:pt idx="82">
                <c:v>6</c:v>
              </c:pt>
              <c:pt idx="83">
                <c:v>6</c:v>
              </c:pt>
              <c:pt idx="84">
                <c:v>0</c:v>
              </c:pt>
              <c:pt idx="85">
                <c:v>0</c:v>
              </c:pt>
              <c:pt idx="86">
                <c:v>1</c:v>
              </c:pt>
              <c:pt idx="87">
                <c:v>4</c:v>
              </c:pt>
              <c:pt idx="88">
                <c:v>5</c:v>
              </c:pt>
              <c:pt idx="89">
                <c:v>5</c:v>
              </c:pt>
              <c:pt idx="90">
                <c:v>5</c:v>
              </c:pt>
              <c:pt idx="91">
                <c:v>3</c:v>
              </c:pt>
              <c:pt idx="92">
                <c:v>2</c:v>
              </c:pt>
              <c:pt idx="93">
                <c:v>3</c:v>
              </c:pt>
              <c:pt idx="94">
                <c:v>4</c:v>
              </c:pt>
              <c:pt idx="95">
                <c:v>3</c:v>
              </c:pt>
              <c:pt idx="96">
                <c:v>6</c:v>
              </c:pt>
              <c:pt idx="97">
                <c:v>7</c:v>
              </c:pt>
              <c:pt idx="98">
                <c:v>7</c:v>
              </c:pt>
              <c:pt idx="99">
                <c:v>7</c:v>
              </c:pt>
              <c:pt idx="100">
                <c:v>8</c:v>
              </c:pt>
              <c:pt idx="101">
                <c:v>7</c:v>
              </c:pt>
              <c:pt idx="102">
                <c:v>7</c:v>
              </c:pt>
              <c:pt idx="103">
                <c:v>1</c:v>
              </c:pt>
              <c:pt idx="104">
                <c:v>1</c:v>
              </c:pt>
              <c:pt idx="105">
                <c:v>2</c:v>
              </c:pt>
              <c:pt idx="106">
                <c:v>5</c:v>
              </c:pt>
              <c:pt idx="107">
                <c:v>6</c:v>
              </c:pt>
              <c:pt idx="108">
                <c:v>6</c:v>
              </c:pt>
              <c:pt idx="109">
                <c:v>6</c:v>
              </c:pt>
              <c:pt idx="110">
                <c:v>4</c:v>
              </c:pt>
              <c:pt idx="111">
                <c:v>3</c:v>
              </c:pt>
              <c:pt idx="112">
                <c:v>4</c:v>
              </c:pt>
              <c:pt idx="113">
                <c:v>5</c:v>
              </c:pt>
              <c:pt idx="114">
                <c:v>4</c:v>
              </c:pt>
              <c:pt idx="115">
                <c:v>7</c:v>
              </c:pt>
              <c:pt idx="116">
                <c:v>8</c:v>
              </c:pt>
              <c:pt idx="117">
                <c:v>8</c:v>
              </c:pt>
              <c:pt idx="118">
                <c:v>8</c:v>
              </c:pt>
              <c:pt idx="119">
                <c:v>9</c:v>
              </c:pt>
              <c:pt idx="120">
                <c:v>8</c:v>
              </c:pt>
              <c:pt idx="121">
                <c:v>8</c:v>
              </c:pt>
              <c:pt idx="122">
                <c:v>2</c:v>
              </c:pt>
              <c:pt idx="123">
                <c:v>2</c:v>
              </c:pt>
              <c:pt idx="124">
                <c:v>3</c:v>
              </c:pt>
              <c:pt idx="125">
                <c:v>6</c:v>
              </c:pt>
              <c:pt idx="126">
                <c:v>7</c:v>
              </c:pt>
              <c:pt idx="127">
                <c:v>7</c:v>
              </c:pt>
              <c:pt idx="128">
                <c:v>7</c:v>
              </c:pt>
              <c:pt idx="129">
                <c:v>5</c:v>
              </c:pt>
              <c:pt idx="130">
                <c:v>4</c:v>
              </c:pt>
              <c:pt idx="131">
                <c:v>5</c:v>
              </c:pt>
              <c:pt idx="132">
                <c:v>6</c:v>
              </c:pt>
              <c:pt idx="133">
                <c:v>5</c:v>
              </c:pt>
              <c:pt idx="134">
                <c:v>8</c:v>
              </c:pt>
              <c:pt idx="135">
                <c:v>9</c:v>
              </c:pt>
              <c:pt idx="136">
                <c:v>9</c:v>
              </c:pt>
              <c:pt idx="137">
                <c:v>9</c:v>
              </c:pt>
              <c:pt idx="138">
                <c:v>10</c:v>
              </c:pt>
              <c:pt idx="139">
                <c:v>9</c:v>
              </c:pt>
              <c:pt idx="140">
                <c:v>9</c:v>
              </c:pt>
              <c:pt idx="141">
                <c:v>3</c:v>
              </c:pt>
              <c:pt idx="142">
                <c:v>3</c:v>
              </c:pt>
              <c:pt idx="143">
                <c:v>4</c:v>
              </c:pt>
              <c:pt idx="144">
                <c:v>7</c:v>
              </c:pt>
              <c:pt idx="145">
                <c:v>8</c:v>
              </c:pt>
              <c:pt idx="146">
                <c:v>8</c:v>
              </c:pt>
              <c:pt idx="147">
                <c:v>8</c:v>
              </c:pt>
              <c:pt idx="148">
                <c:v>6</c:v>
              </c:pt>
              <c:pt idx="149">
                <c:v>5</c:v>
              </c:pt>
              <c:pt idx="150">
                <c:v>6</c:v>
              </c:pt>
              <c:pt idx="151">
                <c:v>7</c:v>
              </c:pt>
              <c:pt idx="152">
                <c:v>6</c:v>
              </c:pt>
              <c:pt idx="153">
                <c:v>9</c:v>
              </c:pt>
              <c:pt idx="154">
                <c:v>10</c:v>
              </c:pt>
              <c:pt idx="155">
                <c:v>10</c:v>
              </c:pt>
              <c:pt idx="156">
                <c:v>10</c:v>
              </c:pt>
              <c:pt idx="157">
                <c:v>11</c:v>
              </c:pt>
              <c:pt idx="158">
                <c:v>10</c:v>
              </c:pt>
              <c:pt idx="159">
                <c:v>10</c:v>
              </c:pt>
              <c:pt idx="160">
                <c:v>4</c:v>
              </c:pt>
              <c:pt idx="161">
                <c:v>4</c:v>
              </c:pt>
              <c:pt idx="162">
                <c:v>5</c:v>
              </c:pt>
              <c:pt idx="163">
                <c:v>8</c:v>
              </c:pt>
              <c:pt idx="164">
                <c:v>9</c:v>
              </c:pt>
              <c:pt idx="165">
                <c:v>9</c:v>
              </c:pt>
              <c:pt idx="166">
                <c:v>9</c:v>
              </c:pt>
              <c:pt idx="167">
                <c:v>7</c:v>
              </c:pt>
              <c:pt idx="168">
                <c:v>6</c:v>
              </c:pt>
              <c:pt idx="169">
                <c:v>7</c:v>
              </c:pt>
              <c:pt idx="170">
                <c:v>8</c:v>
              </c:pt>
              <c:pt idx="171">
                <c:v>7</c:v>
              </c:pt>
              <c:pt idx="172">
                <c:v>10</c:v>
              </c:pt>
              <c:pt idx="173">
                <c:v>11</c:v>
              </c:pt>
              <c:pt idx="174">
                <c:v>11</c:v>
              </c:pt>
              <c:pt idx="175">
                <c:v>11</c:v>
              </c:pt>
              <c:pt idx="176">
                <c:v>12</c:v>
              </c:pt>
              <c:pt idx="177">
                <c:v>11</c:v>
              </c:pt>
              <c:pt idx="178">
                <c:v>11</c:v>
              </c:pt>
              <c:pt idx="179">
                <c:v>5</c:v>
              </c:pt>
              <c:pt idx="180">
                <c:v>5</c:v>
              </c:pt>
              <c:pt idx="181">
                <c:v>6</c:v>
              </c:pt>
              <c:pt idx="182">
                <c:v>9</c:v>
              </c:pt>
              <c:pt idx="183">
                <c:v>10</c:v>
              </c:pt>
              <c:pt idx="184">
                <c:v>10</c:v>
              </c:pt>
              <c:pt idx="185">
                <c:v>10</c:v>
              </c:pt>
              <c:pt idx="186">
                <c:v>8</c:v>
              </c:pt>
              <c:pt idx="187">
                <c:v>7</c:v>
              </c:pt>
              <c:pt idx="188">
                <c:v>8</c:v>
              </c:pt>
              <c:pt idx="189">
                <c:v>9</c:v>
              </c:pt>
              <c:pt idx="190">
                <c:v>8</c:v>
              </c:pt>
              <c:pt idx="191">
                <c:v>11</c:v>
              </c:pt>
              <c:pt idx="192">
                <c:v>12</c:v>
              </c:pt>
              <c:pt idx="193">
                <c:v>12</c:v>
              </c:pt>
              <c:pt idx="194">
                <c:v>12</c:v>
              </c:pt>
              <c:pt idx="195">
                <c:v>13</c:v>
              </c:pt>
              <c:pt idx="196">
                <c:v>12</c:v>
              </c:pt>
              <c:pt idx="197">
                <c:v>12</c:v>
              </c:pt>
              <c:pt idx="198">
                <c:v>6</c:v>
              </c:pt>
              <c:pt idx="199">
                <c:v>6</c:v>
              </c:pt>
              <c:pt idx="200">
                <c:v>7</c:v>
              </c:pt>
              <c:pt idx="201">
                <c:v>10</c:v>
              </c:pt>
              <c:pt idx="202">
                <c:v>11</c:v>
              </c:pt>
              <c:pt idx="203">
                <c:v>11</c:v>
              </c:pt>
              <c:pt idx="204">
                <c:v>11</c:v>
              </c:pt>
              <c:pt idx="205">
                <c:v>9</c:v>
              </c:pt>
              <c:pt idx="206">
                <c:v>8</c:v>
              </c:pt>
              <c:pt idx="207">
                <c:v>9</c:v>
              </c:pt>
              <c:pt idx="208">
                <c:v>10</c:v>
              </c:pt>
              <c:pt idx="209">
                <c:v>9</c:v>
              </c:pt>
              <c:pt idx="210">
                <c:v>12</c:v>
              </c:pt>
              <c:pt idx="211">
                <c:v>13</c:v>
              </c:pt>
              <c:pt idx="212">
                <c:v>13</c:v>
              </c:pt>
              <c:pt idx="213">
                <c:v>13</c:v>
              </c:pt>
              <c:pt idx="214">
                <c:v>14</c:v>
              </c:pt>
              <c:pt idx="215">
                <c:v>13</c:v>
              </c:pt>
              <c:pt idx="216">
                <c:v>13</c:v>
              </c:pt>
              <c:pt idx="217">
                <c:v>7</c:v>
              </c:pt>
              <c:pt idx="218">
                <c:v>7</c:v>
              </c:pt>
              <c:pt idx="219">
                <c:v>8</c:v>
              </c:pt>
              <c:pt idx="220">
                <c:v>11</c:v>
              </c:pt>
              <c:pt idx="221">
                <c:v>12</c:v>
              </c:pt>
              <c:pt idx="222">
                <c:v>12</c:v>
              </c:pt>
              <c:pt idx="223">
                <c:v>12</c:v>
              </c:pt>
              <c:pt idx="224">
                <c:v>10</c:v>
              </c:pt>
              <c:pt idx="225">
                <c:v>9</c:v>
              </c:pt>
              <c:pt idx="226">
                <c:v>10</c:v>
              </c:pt>
              <c:pt idx="227">
                <c:v>11</c:v>
              </c:pt>
              <c:pt idx="228">
                <c:v>10</c:v>
              </c:pt>
              <c:pt idx="229">
                <c:v>13</c:v>
              </c:pt>
              <c:pt idx="230">
                <c:v>14</c:v>
              </c:pt>
              <c:pt idx="231">
                <c:v>14</c:v>
              </c:pt>
              <c:pt idx="232">
                <c:v>14</c:v>
              </c:pt>
              <c:pt idx="233">
                <c:v>15</c:v>
              </c:pt>
              <c:pt idx="234">
                <c:v>14</c:v>
              </c:pt>
              <c:pt idx="235">
                <c:v>14</c:v>
              </c:pt>
              <c:pt idx="236">
                <c:v>8</c:v>
              </c:pt>
              <c:pt idx="237">
                <c:v>8</c:v>
              </c:pt>
              <c:pt idx="238">
                <c:v>9</c:v>
              </c:pt>
              <c:pt idx="239">
                <c:v>12</c:v>
              </c:pt>
              <c:pt idx="240">
                <c:v>13</c:v>
              </c:pt>
              <c:pt idx="241">
                <c:v>13</c:v>
              </c:pt>
              <c:pt idx="242">
                <c:v>13</c:v>
              </c:pt>
              <c:pt idx="243">
                <c:v>11</c:v>
              </c:pt>
              <c:pt idx="244">
                <c:v>10</c:v>
              </c:pt>
              <c:pt idx="245">
                <c:v>11</c:v>
              </c:pt>
              <c:pt idx="246">
                <c:v>12</c:v>
              </c:pt>
              <c:pt idx="247">
                <c:v>11</c:v>
              </c:pt>
              <c:pt idx="248">
                <c:v>14</c:v>
              </c:pt>
              <c:pt idx="249">
                <c:v>15</c:v>
              </c:pt>
              <c:pt idx="250">
                <c:v>15</c:v>
              </c:pt>
              <c:pt idx="251">
                <c:v>15</c:v>
              </c:pt>
              <c:pt idx="252">
                <c:v>16</c:v>
              </c:pt>
              <c:pt idx="253">
                <c:v>15</c:v>
              </c:pt>
              <c:pt idx="254">
                <c:v>15</c:v>
              </c:pt>
              <c:pt idx="255">
                <c:v>9</c:v>
              </c:pt>
            </c:numLit>
          </c:xVal>
          <c:yVal>
            <c:numLit>
              <c:formatCode>General</c:formatCode>
              <c:ptCount val="256"/>
              <c:pt idx="0">
                <c:v>84.3</c:v>
              </c:pt>
              <c:pt idx="1">
                <c:v>90</c:v>
              </c:pt>
              <c:pt idx="2">
                <c:v>83</c:v>
              </c:pt>
              <c:pt idx="3">
                <c:v>91.7</c:v>
              </c:pt>
              <c:pt idx="4">
                <c:v>82.7</c:v>
              </c:pt>
              <c:pt idx="5">
                <c:v>80.400000000000006</c:v>
              </c:pt>
              <c:pt idx="6">
                <c:v>75.400000000000006</c:v>
              </c:pt>
              <c:pt idx="7">
                <c:v>76.5</c:v>
              </c:pt>
              <c:pt idx="8">
                <c:v>90.1</c:v>
              </c:pt>
              <c:pt idx="9">
                <c:v>92.2</c:v>
              </c:pt>
              <c:pt idx="10">
                <c:v>86.9</c:v>
              </c:pt>
              <c:pt idx="11">
                <c:v>84.2</c:v>
              </c:pt>
              <c:pt idx="12">
                <c:v>78.400000000000006</c:v>
              </c:pt>
              <c:pt idx="13">
                <c:v>77.7</c:v>
              </c:pt>
              <c:pt idx="14">
                <c:v>90.4</c:v>
              </c:pt>
              <c:pt idx="15">
                <c:v>77.400000000000006</c:v>
              </c:pt>
              <c:pt idx="16">
                <c:v>84</c:v>
              </c:pt>
              <c:pt idx="17">
                <c:v>77.7</c:v>
              </c:pt>
              <c:pt idx="18">
                <c:v>91.8</c:v>
              </c:pt>
              <c:pt idx="19">
                <c:v>86.2</c:v>
              </c:pt>
              <c:pt idx="20">
                <c:v>82.4</c:v>
              </c:pt>
              <c:pt idx="21">
                <c:v>81.099999999999994</c:v>
              </c:pt>
              <c:pt idx="22">
                <c:v>90</c:v>
              </c:pt>
              <c:pt idx="23">
                <c:v>83.2</c:v>
              </c:pt>
              <c:pt idx="24">
                <c:v>89.6</c:v>
              </c:pt>
              <c:pt idx="25">
                <c:v>90.5</c:v>
              </c:pt>
              <c:pt idx="26">
                <c:v>79.400000000000006</c:v>
              </c:pt>
              <c:pt idx="27">
                <c:v>76.400000000000006</c:v>
              </c:pt>
              <c:pt idx="28">
                <c:v>89.1</c:v>
              </c:pt>
              <c:pt idx="29">
                <c:v>81.900000000000006</c:v>
              </c:pt>
              <c:pt idx="30">
                <c:v>91.3</c:v>
              </c:pt>
              <c:pt idx="31">
                <c:v>86.6</c:v>
              </c:pt>
              <c:pt idx="32">
                <c:v>91.8</c:v>
              </c:pt>
              <c:pt idx="33">
                <c:v>90.2</c:v>
              </c:pt>
              <c:pt idx="34">
                <c:v>88</c:v>
              </c:pt>
              <c:pt idx="35">
                <c:v>84.2</c:v>
              </c:pt>
              <c:pt idx="36">
                <c:v>83</c:v>
              </c:pt>
              <c:pt idx="37">
                <c:v>93.3</c:v>
              </c:pt>
              <c:pt idx="38">
                <c:v>78.599999999999994</c:v>
              </c:pt>
              <c:pt idx="39">
                <c:v>85.5</c:v>
              </c:pt>
              <c:pt idx="40">
                <c:v>72</c:v>
              </c:pt>
              <c:pt idx="41">
                <c:v>81.7</c:v>
              </c:pt>
              <c:pt idx="42">
                <c:v>88.7</c:v>
              </c:pt>
              <c:pt idx="43">
                <c:v>84.2</c:v>
              </c:pt>
              <c:pt idx="44">
                <c:v>88.6</c:v>
              </c:pt>
              <c:pt idx="45">
                <c:v>92</c:v>
              </c:pt>
              <c:pt idx="46">
                <c:v>95.5</c:v>
              </c:pt>
              <c:pt idx="47">
                <c:v>86.7</c:v>
              </c:pt>
              <c:pt idx="48">
                <c:v>89.6</c:v>
              </c:pt>
              <c:pt idx="49">
                <c:v>78.3</c:v>
              </c:pt>
              <c:pt idx="50">
                <c:v>83.7</c:v>
              </c:pt>
              <c:pt idx="51">
                <c:v>84.6</c:v>
              </c:pt>
              <c:pt idx="52">
                <c:v>92.8</c:v>
              </c:pt>
              <c:pt idx="53">
                <c:v>78.099999999999994</c:v>
              </c:pt>
              <c:pt idx="54">
                <c:v>85.4</c:v>
              </c:pt>
              <c:pt idx="55">
                <c:v>76.099999999999994</c:v>
              </c:pt>
              <c:pt idx="56">
                <c:v>79.900000000000006</c:v>
              </c:pt>
              <c:pt idx="57">
                <c:v>80.8</c:v>
              </c:pt>
              <c:pt idx="58">
                <c:v>87.3</c:v>
              </c:pt>
              <c:pt idx="59">
                <c:v>86.7</c:v>
              </c:pt>
              <c:pt idx="60">
                <c:v>81</c:v>
              </c:pt>
              <c:pt idx="61">
                <c:v>90.7</c:v>
              </c:pt>
              <c:pt idx="62">
                <c:v>87.1</c:v>
              </c:pt>
              <c:pt idx="63">
                <c:v>88.4</c:v>
              </c:pt>
              <c:pt idx="64">
                <c:v>87.6</c:v>
              </c:pt>
              <c:pt idx="65">
                <c:v>78.5</c:v>
              </c:pt>
              <c:pt idx="66">
                <c:v>84.8</c:v>
              </c:pt>
              <c:pt idx="67">
                <c:v>79.5</c:v>
              </c:pt>
              <c:pt idx="68">
                <c:v>82.5</c:v>
              </c:pt>
              <c:pt idx="69">
                <c:v>93.3</c:v>
              </c:pt>
              <c:pt idx="70">
                <c:v>84.1</c:v>
              </c:pt>
              <c:pt idx="71">
                <c:v>86.2</c:v>
              </c:pt>
              <c:pt idx="72">
                <c:v>82.9</c:v>
              </c:pt>
              <c:pt idx="73">
                <c:v>81.900000000000006</c:v>
              </c:pt>
              <c:pt idx="74">
                <c:v>72.400000000000006</c:v>
              </c:pt>
              <c:pt idx="75">
                <c:v>96.6</c:v>
              </c:pt>
              <c:pt idx="76">
                <c:v>86.6</c:v>
              </c:pt>
              <c:pt idx="77">
                <c:v>86.1</c:v>
              </c:pt>
              <c:pt idx="78">
                <c:v>87.3</c:v>
              </c:pt>
              <c:pt idx="79">
                <c:v>92.1</c:v>
              </c:pt>
              <c:pt idx="80">
                <c:v>91.9</c:v>
              </c:pt>
              <c:pt idx="81">
                <c:v>84.2</c:v>
              </c:pt>
              <c:pt idx="82">
                <c:v>88.4</c:v>
              </c:pt>
              <c:pt idx="83">
                <c:v>85.4</c:v>
              </c:pt>
              <c:pt idx="84">
                <c:v>80.400000000000006</c:v>
              </c:pt>
              <c:pt idx="85">
                <c:v>92.4</c:v>
              </c:pt>
              <c:pt idx="86">
                <c:v>80.599999999999994</c:v>
              </c:pt>
              <c:pt idx="87">
                <c:v>82.6</c:v>
              </c:pt>
              <c:pt idx="88">
                <c:v>90.9</c:v>
              </c:pt>
              <c:pt idx="89">
                <c:v>81.7</c:v>
              </c:pt>
              <c:pt idx="90">
                <c:v>87.1</c:v>
              </c:pt>
              <c:pt idx="91">
                <c:v>74.099999999999994</c:v>
              </c:pt>
              <c:pt idx="92">
                <c:v>78</c:v>
              </c:pt>
              <c:pt idx="93">
                <c:v>78.8</c:v>
              </c:pt>
              <c:pt idx="94">
                <c:v>85.9</c:v>
              </c:pt>
              <c:pt idx="95">
                <c:v>84.4</c:v>
              </c:pt>
              <c:pt idx="96">
                <c:v>81.599999999999994</c:v>
              </c:pt>
              <c:pt idx="97">
                <c:v>91.7</c:v>
              </c:pt>
              <c:pt idx="98">
                <c:v>85.9</c:v>
              </c:pt>
              <c:pt idx="99">
                <c:v>90.5</c:v>
              </c:pt>
              <c:pt idx="100">
                <c:v>86</c:v>
              </c:pt>
              <c:pt idx="101">
                <c:v>90.8</c:v>
              </c:pt>
              <c:pt idx="102">
                <c:v>87.5</c:v>
              </c:pt>
              <c:pt idx="103">
                <c:v>78.900000000000006</c:v>
              </c:pt>
              <c:pt idx="104">
                <c:v>93.6</c:v>
              </c:pt>
              <c:pt idx="105">
                <c:v>76.2</c:v>
              </c:pt>
              <c:pt idx="106">
                <c:v>89.3</c:v>
              </c:pt>
              <c:pt idx="107">
                <c:v>87.8</c:v>
              </c:pt>
              <c:pt idx="108">
                <c:v>83.8</c:v>
              </c:pt>
              <c:pt idx="109">
                <c:v>89.5</c:v>
              </c:pt>
              <c:pt idx="110">
                <c:v>79.7</c:v>
              </c:pt>
              <c:pt idx="111">
                <c:v>83.6</c:v>
              </c:pt>
              <c:pt idx="112">
                <c:v>77.2</c:v>
              </c:pt>
              <c:pt idx="113">
                <c:v>74.2</c:v>
              </c:pt>
              <c:pt idx="114">
                <c:v>85.4</c:v>
              </c:pt>
              <c:pt idx="115">
                <c:v>78.400000000000006</c:v>
              </c:pt>
              <c:pt idx="116">
                <c:v>84.3</c:v>
              </c:pt>
              <c:pt idx="117">
                <c:v>89.7</c:v>
              </c:pt>
              <c:pt idx="118">
                <c:v>92.6</c:v>
              </c:pt>
              <c:pt idx="119">
                <c:v>87.1</c:v>
              </c:pt>
              <c:pt idx="120">
                <c:v>79.3</c:v>
              </c:pt>
              <c:pt idx="121">
                <c:v>88.5</c:v>
              </c:pt>
              <c:pt idx="122">
                <c:v>80</c:v>
              </c:pt>
              <c:pt idx="123">
                <c:v>92.1</c:v>
              </c:pt>
              <c:pt idx="124">
                <c:v>80.5</c:v>
              </c:pt>
              <c:pt idx="125">
                <c:v>87.1</c:v>
              </c:pt>
              <c:pt idx="126">
                <c:v>86.5</c:v>
              </c:pt>
              <c:pt idx="127">
                <c:v>85.6</c:v>
              </c:pt>
              <c:pt idx="128">
                <c:v>83.4</c:v>
              </c:pt>
              <c:pt idx="129">
                <c:v>86.8</c:v>
              </c:pt>
              <c:pt idx="130">
                <c:v>79.5</c:v>
              </c:pt>
              <c:pt idx="131">
                <c:v>77.7</c:v>
              </c:pt>
              <c:pt idx="132">
                <c:v>80.900000000000006</c:v>
              </c:pt>
              <c:pt idx="133">
                <c:v>87.8</c:v>
              </c:pt>
              <c:pt idx="134">
                <c:v>78.7</c:v>
              </c:pt>
              <c:pt idx="135">
                <c:v>90.2</c:v>
              </c:pt>
              <c:pt idx="136">
                <c:v>91.6</c:v>
              </c:pt>
              <c:pt idx="137">
                <c:v>94.5</c:v>
              </c:pt>
              <c:pt idx="138">
                <c:v>83.5</c:v>
              </c:pt>
              <c:pt idx="139">
                <c:v>78.2</c:v>
              </c:pt>
              <c:pt idx="140">
                <c:v>90.7</c:v>
              </c:pt>
              <c:pt idx="141">
                <c:v>80</c:v>
              </c:pt>
              <c:pt idx="142">
                <c:v>92.3</c:v>
              </c:pt>
              <c:pt idx="143">
                <c:v>89.9</c:v>
              </c:pt>
              <c:pt idx="144">
                <c:v>83.3</c:v>
              </c:pt>
              <c:pt idx="145">
                <c:v>83.2</c:v>
              </c:pt>
              <c:pt idx="146">
                <c:v>87.9</c:v>
              </c:pt>
              <c:pt idx="147">
                <c:v>91.1</c:v>
              </c:pt>
              <c:pt idx="148">
                <c:v>89</c:v>
              </c:pt>
              <c:pt idx="149">
                <c:v>82.2</c:v>
              </c:pt>
              <c:pt idx="150">
                <c:v>80.3</c:v>
              </c:pt>
              <c:pt idx="151">
                <c:v>90.2</c:v>
              </c:pt>
              <c:pt idx="152">
                <c:v>85.6</c:v>
              </c:pt>
              <c:pt idx="153">
                <c:v>81.400000000000006</c:v>
              </c:pt>
              <c:pt idx="154">
                <c:v>89.8</c:v>
              </c:pt>
              <c:pt idx="155">
                <c:v>91.2</c:v>
              </c:pt>
              <c:pt idx="156">
                <c:v>98</c:v>
              </c:pt>
              <c:pt idx="157">
                <c:v>88.1</c:v>
              </c:pt>
              <c:pt idx="158">
                <c:v>89.7</c:v>
              </c:pt>
              <c:pt idx="159">
                <c:v>92</c:v>
              </c:pt>
              <c:pt idx="160">
                <c:v>82.1</c:v>
              </c:pt>
              <c:pt idx="161">
                <c:v>94.5</c:v>
              </c:pt>
              <c:pt idx="162">
                <c:v>86.2</c:v>
              </c:pt>
              <c:pt idx="163">
                <c:v>90.9</c:v>
              </c:pt>
              <c:pt idx="164">
                <c:v>84.5</c:v>
              </c:pt>
              <c:pt idx="165">
                <c:v>84.1</c:v>
              </c:pt>
              <c:pt idx="166">
                <c:v>91.7</c:v>
              </c:pt>
              <c:pt idx="167">
                <c:v>88</c:v>
              </c:pt>
              <c:pt idx="168">
                <c:v>84.6</c:v>
              </c:pt>
              <c:pt idx="169">
                <c:v>79.8</c:v>
              </c:pt>
              <c:pt idx="170">
                <c:v>91.4</c:v>
              </c:pt>
              <c:pt idx="171">
                <c:v>84.2</c:v>
              </c:pt>
              <c:pt idx="172">
                <c:v>86</c:v>
              </c:pt>
              <c:pt idx="173">
                <c:v>90.8</c:v>
              </c:pt>
              <c:pt idx="174">
                <c:v>87.5</c:v>
              </c:pt>
              <c:pt idx="175">
                <c:v>97.7</c:v>
              </c:pt>
              <c:pt idx="176">
                <c:v>86.6</c:v>
              </c:pt>
              <c:pt idx="177">
                <c:v>89</c:v>
              </c:pt>
              <c:pt idx="178">
                <c:v>90.7</c:v>
              </c:pt>
              <c:pt idx="179">
                <c:v>87.1</c:v>
              </c:pt>
              <c:pt idx="180">
                <c:v>92.9</c:v>
              </c:pt>
              <c:pt idx="181">
                <c:v>84.6</c:v>
              </c:pt>
              <c:pt idx="182">
                <c:v>82.4</c:v>
              </c:pt>
              <c:pt idx="183">
                <c:v>90</c:v>
              </c:pt>
              <c:pt idx="184">
                <c:v>87.3</c:v>
              </c:pt>
              <c:pt idx="185">
                <c:v>86.2</c:v>
              </c:pt>
              <c:pt idx="186">
                <c:v>92.9</c:v>
              </c:pt>
              <c:pt idx="187">
                <c:v>83.9</c:v>
              </c:pt>
              <c:pt idx="188">
                <c:v>85.9</c:v>
              </c:pt>
              <c:pt idx="189">
                <c:v>90.1</c:v>
              </c:pt>
              <c:pt idx="190">
                <c:v>89.7</c:v>
              </c:pt>
              <c:pt idx="191">
                <c:v>87.3</c:v>
              </c:pt>
              <c:pt idx="192">
                <c:v>94.4</c:v>
              </c:pt>
              <c:pt idx="193">
                <c:v>90.2</c:v>
              </c:pt>
              <c:pt idx="194">
                <c:v>96.5</c:v>
              </c:pt>
              <c:pt idx="195">
                <c:v>86.4</c:v>
              </c:pt>
              <c:pt idx="196">
                <c:v>92.1</c:v>
              </c:pt>
              <c:pt idx="197">
                <c:v>89.2</c:v>
              </c:pt>
              <c:pt idx="198">
                <c:v>85.1</c:v>
              </c:pt>
              <c:pt idx="199">
                <c:v>94</c:v>
              </c:pt>
              <c:pt idx="200">
                <c:v>85.7</c:v>
              </c:pt>
              <c:pt idx="201">
                <c:v>85.9</c:v>
              </c:pt>
              <c:pt idx="202">
                <c:v>87.5</c:v>
              </c:pt>
              <c:pt idx="203">
                <c:v>88.1</c:v>
              </c:pt>
              <c:pt idx="204">
                <c:v>82.5</c:v>
              </c:pt>
              <c:pt idx="205">
                <c:v>91.4</c:v>
              </c:pt>
              <c:pt idx="206">
                <c:v>81.099999999999994</c:v>
              </c:pt>
              <c:pt idx="207">
                <c:v>82.7</c:v>
              </c:pt>
              <c:pt idx="208">
                <c:v>92.5</c:v>
              </c:pt>
              <c:pt idx="209">
                <c:v>89.8</c:v>
              </c:pt>
              <c:pt idx="210">
                <c:v>86</c:v>
              </c:pt>
              <c:pt idx="211">
                <c:v>93.3</c:v>
              </c:pt>
              <c:pt idx="212">
                <c:v>95.7</c:v>
              </c:pt>
              <c:pt idx="213">
                <c:v>96.4</c:v>
              </c:pt>
              <c:pt idx="214">
                <c:v>89.1</c:v>
              </c:pt>
              <c:pt idx="215">
                <c:v>84.7</c:v>
              </c:pt>
              <c:pt idx="216">
                <c:v>90.7</c:v>
              </c:pt>
              <c:pt idx="217">
                <c:v>82</c:v>
              </c:pt>
              <c:pt idx="218">
                <c:v>93.9</c:v>
              </c:pt>
              <c:pt idx="219">
                <c:v>87.4</c:v>
              </c:pt>
              <c:pt idx="220">
                <c:v>87.7</c:v>
              </c:pt>
              <c:pt idx="221">
                <c:v>89.5</c:v>
              </c:pt>
              <c:pt idx="222">
                <c:v>91</c:v>
              </c:pt>
              <c:pt idx="223">
                <c:v>84.4</c:v>
              </c:pt>
              <c:pt idx="224">
                <c:v>88.9</c:v>
              </c:pt>
              <c:pt idx="225">
                <c:v>82.5</c:v>
              </c:pt>
              <c:pt idx="226">
                <c:v>79.900000000000006</c:v>
              </c:pt>
              <c:pt idx="227">
                <c:v>94.6</c:v>
              </c:pt>
              <c:pt idx="228">
                <c:v>88.3</c:v>
              </c:pt>
              <c:pt idx="229">
                <c:v>80.7</c:v>
              </c:pt>
              <c:pt idx="230">
                <c:v>93.9</c:v>
              </c:pt>
              <c:pt idx="231">
                <c:v>90.5</c:v>
              </c:pt>
              <c:pt idx="232">
                <c:v>91.8</c:v>
              </c:pt>
              <c:pt idx="233">
                <c:v>87.6</c:v>
              </c:pt>
              <c:pt idx="234">
                <c:v>86.6</c:v>
              </c:pt>
              <c:pt idx="235">
                <c:v>88.9</c:v>
              </c:pt>
              <c:pt idx="236">
                <c:v>84</c:v>
              </c:pt>
              <c:pt idx="237">
                <c:v>92.1</c:v>
              </c:pt>
              <c:pt idx="238">
                <c:v>85.2</c:v>
              </c:pt>
              <c:pt idx="239">
                <c:v>89.6</c:v>
              </c:pt>
              <c:pt idx="240">
                <c:v>92.5</c:v>
              </c:pt>
              <c:pt idx="241">
                <c:v>91.6</c:v>
              </c:pt>
              <c:pt idx="242">
                <c:v>88.7</c:v>
              </c:pt>
              <c:pt idx="243">
                <c:v>87.3</c:v>
              </c:pt>
              <c:pt idx="244">
                <c:v>80.7</c:v>
              </c:pt>
              <c:pt idx="245">
                <c:v>80</c:v>
              </c:pt>
              <c:pt idx="246">
                <c:v>85.8</c:v>
              </c:pt>
              <c:pt idx="247">
                <c:v>85.4</c:v>
              </c:pt>
              <c:pt idx="248">
                <c:v>83.1</c:v>
              </c:pt>
              <c:pt idx="249">
                <c:v>90.3</c:v>
              </c:pt>
              <c:pt idx="250">
                <c:v>83.1</c:v>
              </c:pt>
              <c:pt idx="251">
                <c:v>91.2</c:v>
              </c:pt>
              <c:pt idx="252">
                <c:v>84.5</c:v>
              </c:pt>
              <c:pt idx="253">
                <c:v>86.8</c:v>
              </c:pt>
              <c:pt idx="254">
                <c:v>85.1</c:v>
              </c:pt>
              <c:pt idx="255">
                <c:v>84.6</c:v>
              </c:pt>
            </c:numLit>
          </c:yVal>
          <c:smooth val="0"/>
          <c:extLst>
            <c:ext xmlns:c16="http://schemas.microsoft.com/office/drawing/2014/chart" uri="{C3380CC4-5D6E-409C-BE32-E72D297353CC}">
              <c16:uniqueId val="{00000003-16D1-4F39-BDE3-8736E19F6D8C}"/>
            </c:ext>
          </c:extLst>
        </c:ser>
        <c:ser>
          <c:idx val="2"/>
          <c:order val="2"/>
          <c:tx>
            <c:v>After-3</c:v>
          </c:tx>
          <c:spPr>
            <a:ln w="28575">
              <a:noFill/>
            </a:ln>
          </c:spPr>
          <c:marker>
            <c:symbol val="triangle"/>
            <c:size val="5"/>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96"/>
              <c:pt idx="0">
                <c:v>0</c:v>
              </c:pt>
              <c:pt idx="1">
                <c:v>0</c:v>
              </c:pt>
              <c:pt idx="2">
                <c:v>0</c:v>
              </c:pt>
              <c:pt idx="3">
                <c:v>0</c:v>
              </c:pt>
              <c:pt idx="4">
                <c:v>0</c:v>
              </c:pt>
              <c:pt idx="5">
                <c:v>0</c:v>
              </c:pt>
              <c:pt idx="6">
                <c:v>0</c:v>
              </c:pt>
              <c:pt idx="7">
                <c:v>0</c:v>
              </c:pt>
              <c:pt idx="8">
                <c:v>1</c:v>
              </c:pt>
              <c:pt idx="9">
                <c:v>1</c:v>
              </c:pt>
              <c:pt idx="10">
                <c:v>1</c:v>
              </c:pt>
              <c:pt idx="11">
                <c:v>1</c:v>
              </c:pt>
              <c:pt idx="12">
                <c:v>1</c:v>
              </c:pt>
              <c:pt idx="13">
                <c:v>1</c:v>
              </c:pt>
              <c:pt idx="14">
                <c:v>1</c:v>
              </c:pt>
              <c:pt idx="15">
                <c:v>1</c:v>
              </c:pt>
              <c:pt idx="16">
                <c:v>2</c:v>
              </c:pt>
              <c:pt idx="17">
                <c:v>2</c:v>
              </c:pt>
              <c:pt idx="18">
                <c:v>2</c:v>
              </c:pt>
              <c:pt idx="19">
                <c:v>2</c:v>
              </c:pt>
              <c:pt idx="20">
                <c:v>2</c:v>
              </c:pt>
              <c:pt idx="21">
                <c:v>2</c:v>
              </c:pt>
              <c:pt idx="22">
                <c:v>2</c:v>
              </c:pt>
              <c:pt idx="23">
                <c:v>2</c:v>
              </c:pt>
              <c:pt idx="24">
                <c:v>3</c:v>
              </c:pt>
              <c:pt idx="25">
                <c:v>3</c:v>
              </c:pt>
              <c:pt idx="26">
                <c:v>3</c:v>
              </c:pt>
              <c:pt idx="27">
                <c:v>3</c:v>
              </c:pt>
              <c:pt idx="28">
                <c:v>3</c:v>
              </c:pt>
              <c:pt idx="29">
                <c:v>3</c:v>
              </c:pt>
              <c:pt idx="30">
                <c:v>3</c:v>
              </c:pt>
              <c:pt idx="31">
                <c:v>3</c:v>
              </c:pt>
              <c:pt idx="32">
                <c:v>4</c:v>
              </c:pt>
              <c:pt idx="33">
                <c:v>4</c:v>
              </c:pt>
              <c:pt idx="34">
                <c:v>4</c:v>
              </c:pt>
              <c:pt idx="35">
                <c:v>4</c:v>
              </c:pt>
              <c:pt idx="36">
                <c:v>4</c:v>
              </c:pt>
              <c:pt idx="37">
                <c:v>4</c:v>
              </c:pt>
              <c:pt idx="38">
                <c:v>4</c:v>
              </c:pt>
              <c:pt idx="39">
                <c:v>4</c:v>
              </c:pt>
              <c:pt idx="40">
                <c:v>5</c:v>
              </c:pt>
              <c:pt idx="41">
                <c:v>5</c:v>
              </c:pt>
              <c:pt idx="42">
                <c:v>5</c:v>
              </c:pt>
              <c:pt idx="43">
                <c:v>5</c:v>
              </c:pt>
              <c:pt idx="44">
                <c:v>5</c:v>
              </c:pt>
              <c:pt idx="45">
                <c:v>5</c:v>
              </c:pt>
              <c:pt idx="46">
                <c:v>5</c:v>
              </c:pt>
              <c:pt idx="47">
                <c:v>5</c:v>
              </c:pt>
              <c:pt idx="48">
                <c:v>6</c:v>
              </c:pt>
              <c:pt idx="49">
                <c:v>6</c:v>
              </c:pt>
              <c:pt idx="50">
                <c:v>6</c:v>
              </c:pt>
              <c:pt idx="51">
                <c:v>6</c:v>
              </c:pt>
              <c:pt idx="52">
                <c:v>6</c:v>
              </c:pt>
              <c:pt idx="53">
                <c:v>6</c:v>
              </c:pt>
              <c:pt idx="54">
                <c:v>6</c:v>
              </c:pt>
              <c:pt idx="55">
                <c:v>6</c:v>
              </c:pt>
              <c:pt idx="56">
                <c:v>7</c:v>
              </c:pt>
              <c:pt idx="57">
                <c:v>7</c:v>
              </c:pt>
              <c:pt idx="58">
                <c:v>7</c:v>
              </c:pt>
              <c:pt idx="59">
                <c:v>7</c:v>
              </c:pt>
              <c:pt idx="60">
                <c:v>7</c:v>
              </c:pt>
              <c:pt idx="61">
                <c:v>7</c:v>
              </c:pt>
              <c:pt idx="62">
                <c:v>7</c:v>
              </c:pt>
              <c:pt idx="63">
                <c:v>7</c:v>
              </c:pt>
              <c:pt idx="64">
                <c:v>8</c:v>
              </c:pt>
              <c:pt idx="65">
                <c:v>8</c:v>
              </c:pt>
              <c:pt idx="66">
                <c:v>8</c:v>
              </c:pt>
              <c:pt idx="67">
                <c:v>8</c:v>
              </c:pt>
              <c:pt idx="68">
                <c:v>8</c:v>
              </c:pt>
              <c:pt idx="69">
                <c:v>8</c:v>
              </c:pt>
              <c:pt idx="70">
                <c:v>8</c:v>
              </c:pt>
              <c:pt idx="71">
                <c:v>8</c:v>
              </c:pt>
              <c:pt idx="72">
                <c:v>9</c:v>
              </c:pt>
              <c:pt idx="73">
                <c:v>9</c:v>
              </c:pt>
              <c:pt idx="74">
                <c:v>9</c:v>
              </c:pt>
              <c:pt idx="75">
                <c:v>9</c:v>
              </c:pt>
              <c:pt idx="76">
                <c:v>9</c:v>
              </c:pt>
              <c:pt idx="77">
                <c:v>9</c:v>
              </c:pt>
              <c:pt idx="78">
                <c:v>9</c:v>
              </c:pt>
              <c:pt idx="79">
                <c:v>9</c:v>
              </c:pt>
              <c:pt idx="80">
                <c:v>10</c:v>
              </c:pt>
              <c:pt idx="81">
                <c:v>10</c:v>
              </c:pt>
              <c:pt idx="82">
                <c:v>10</c:v>
              </c:pt>
              <c:pt idx="83">
                <c:v>10</c:v>
              </c:pt>
              <c:pt idx="84">
                <c:v>10</c:v>
              </c:pt>
              <c:pt idx="85">
                <c:v>10</c:v>
              </c:pt>
              <c:pt idx="86">
                <c:v>10</c:v>
              </c:pt>
              <c:pt idx="87">
                <c:v>10</c:v>
              </c:pt>
              <c:pt idx="88">
                <c:v>11</c:v>
              </c:pt>
              <c:pt idx="89">
                <c:v>11</c:v>
              </c:pt>
              <c:pt idx="90">
                <c:v>11</c:v>
              </c:pt>
              <c:pt idx="91">
                <c:v>11</c:v>
              </c:pt>
              <c:pt idx="92">
                <c:v>11</c:v>
              </c:pt>
              <c:pt idx="93">
                <c:v>11</c:v>
              </c:pt>
              <c:pt idx="94">
                <c:v>11</c:v>
              </c:pt>
              <c:pt idx="95">
                <c:v>11</c:v>
              </c:pt>
            </c:numLit>
          </c:xVal>
          <c:yVal>
            <c:numLit>
              <c:formatCode>General</c:formatCode>
              <c:ptCount val="96"/>
              <c:pt idx="0">
                <c:v>81.7</c:v>
              </c:pt>
              <c:pt idx="1">
                <c:v>84.5</c:v>
              </c:pt>
              <c:pt idx="2">
                <c:v>91.2</c:v>
              </c:pt>
              <c:pt idx="3">
                <c:v>83.4</c:v>
              </c:pt>
              <c:pt idx="4">
                <c:v>84.2</c:v>
              </c:pt>
              <c:pt idx="5">
                <c:v>92.5</c:v>
              </c:pt>
              <c:pt idx="6">
                <c:v>88.6</c:v>
              </c:pt>
              <c:pt idx="7">
                <c:v>90</c:v>
              </c:pt>
              <c:pt idx="8">
                <c:v>75.3</c:v>
              </c:pt>
              <c:pt idx="9">
                <c:v>83.3</c:v>
              </c:pt>
              <c:pt idx="10">
                <c:v>94.4</c:v>
              </c:pt>
              <c:pt idx="11">
                <c:v>81.099999999999994</c:v>
              </c:pt>
              <c:pt idx="12">
                <c:v>82.3</c:v>
              </c:pt>
              <c:pt idx="13">
                <c:v>85.1</c:v>
              </c:pt>
              <c:pt idx="14">
                <c:v>90.2</c:v>
              </c:pt>
              <c:pt idx="15">
                <c:v>88.9</c:v>
              </c:pt>
              <c:pt idx="16">
                <c:v>78.8</c:v>
              </c:pt>
              <c:pt idx="17">
                <c:v>92.4</c:v>
              </c:pt>
              <c:pt idx="18">
                <c:v>83.2</c:v>
              </c:pt>
              <c:pt idx="19">
                <c:v>90.4</c:v>
              </c:pt>
              <c:pt idx="20">
                <c:v>85.4</c:v>
              </c:pt>
              <c:pt idx="21">
                <c:v>96.6</c:v>
              </c:pt>
              <c:pt idx="22">
                <c:v>95.6</c:v>
              </c:pt>
              <c:pt idx="23">
                <c:v>89.8</c:v>
              </c:pt>
              <c:pt idx="24">
                <c:v>81.900000000000006</c:v>
              </c:pt>
              <c:pt idx="25">
                <c:v>85.3</c:v>
              </c:pt>
              <c:pt idx="26">
                <c:v>79.3</c:v>
              </c:pt>
              <c:pt idx="27">
                <c:v>84.8</c:v>
              </c:pt>
              <c:pt idx="28">
                <c:v>86.7</c:v>
              </c:pt>
              <c:pt idx="29">
                <c:v>93.1</c:v>
              </c:pt>
              <c:pt idx="30">
                <c:v>95.3</c:v>
              </c:pt>
              <c:pt idx="31">
                <c:v>86.2</c:v>
              </c:pt>
              <c:pt idx="32">
                <c:v>83.9</c:v>
              </c:pt>
              <c:pt idx="33">
                <c:v>88.5</c:v>
              </c:pt>
              <c:pt idx="34">
                <c:v>88.6</c:v>
              </c:pt>
              <c:pt idx="35">
                <c:v>90.2</c:v>
              </c:pt>
              <c:pt idx="36">
                <c:v>84.1</c:v>
              </c:pt>
              <c:pt idx="37">
                <c:v>92.7</c:v>
              </c:pt>
              <c:pt idx="38">
                <c:v>92.7</c:v>
              </c:pt>
              <c:pt idx="39">
                <c:v>86.1</c:v>
              </c:pt>
              <c:pt idx="40">
                <c:v>80</c:v>
              </c:pt>
              <c:pt idx="41">
                <c:v>87.5</c:v>
              </c:pt>
              <c:pt idx="42">
                <c:v>89.1</c:v>
              </c:pt>
              <c:pt idx="43">
                <c:v>84.7</c:v>
              </c:pt>
              <c:pt idx="44">
                <c:v>82.8</c:v>
              </c:pt>
              <c:pt idx="45">
                <c:v>89.4</c:v>
              </c:pt>
              <c:pt idx="46">
                <c:v>90.7</c:v>
              </c:pt>
              <c:pt idx="47">
                <c:v>91.3</c:v>
              </c:pt>
              <c:pt idx="48">
                <c:v>81.900000000000006</c:v>
              </c:pt>
              <c:pt idx="49">
                <c:v>83.9</c:v>
              </c:pt>
              <c:pt idx="50">
                <c:v>87.9</c:v>
              </c:pt>
              <c:pt idx="51">
                <c:v>85.3</c:v>
              </c:pt>
              <c:pt idx="52">
                <c:v>85.2</c:v>
              </c:pt>
              <c:pt idx="53">
                <c:v>88.9</c:v>
              </c:pt>
              <c:pt idx="54">
                <c:v>92</c:v>
              </c:pt>
              <c:pt idx="55">
                <c:v>93.2</c:v>
              </c:pt>
              <c:pt idx="56">
                <c:v>81.599999999999994</c:v>
              </c:pt>
              <c:pt idx="57">
                <c:v>83.3</c:v>
              </c:pt>
              <c:pt idx="58">
                <c:v>86.4</c:v>
              </c:pt>
              <c:pt idx="59">
                <c:v>85.4</c:v>
              </c:pt>
              <c:pt idx="60">
                <c:v>80.8</c:v>
              </c:pt>
              <c:pt idx="61">
                <c:v>84.4</c:v>
              </c:pt>
              <c:pt idx="62">
                <c:v>91</c:v>
              </c:pt>
              <c:pt idx="63">
                <c:v>90.8</c:v>
              </c:pt>
              <c:pt idx="64">
                <c:v>79.5</c:v>
              </c:pt>
              <c:pt idx="65">
                <c:v>80.8</c:v>
              </c:pt>
              <c:pt idx="66">
                <c:v>87.2</c:v>
              </c:pt>
              <c:pt idx="67">
                <c:v>82.4</c:v>
              </c:pt>
              <c:pt idx="68">
                <c:v>83</c:v>
              </c:pt>
              <c:pt idx="69">
                <c:v>81.2</c:v>
              </c:pt>
              <c:pt idx="70">
                <c:v>96.1</c:v>
              </c:pt>
              <c:pt idx="71">
                <c:v>86.1</c:v>
              </c:pt>
              <c:pt idx="72">
                <c:v>84</c:v>
              </c:pt>
              <c:pt idx="73">
                <c:v>81.3</c:v>
              </c:pt>
              <c:pt idx="74">
                <c:v>89</c:v>
              </c:pt>
              <c:pt idx="75">
                <c:v>88.7</c:v>
              </c:pt>
              <c:pt idx="76">
                <c:v>88.2</c:v>
              </c:pt>
              <c:pt idx="77">
                <c:v>82.1</c:v>
              </c:pt>
              <c:pt idx="78">
                <c:v>92.1</c:v>
              </c:pt>
              <c:pt idx="79">
                <c:v>90.8</c:v>
              </c:pt>
              <c:pt idx="80">
                <c:v>86.4</c:v>
              </c:pt>
              <c:pt idx="81">
                <c:v>81.7</c:v>
              </c:pt>
              <c:pt idx="82">
                <c:v>88.4</c:v>
              </c:pt>
              <c:pt idx="83">
                <c:v>87.1</c:v>
              </c:pt>
              <c:pt idx="84">
                <c:v>92.6</c:v>
              </c:pt>
              <c:pt idx="85">
                <c:v>87.6</c:v>
              </c:pt>
              <c:pt idx="86">
                <c:v>94.2</c:v>
              </c:pt>
              <c:pt idx="87">
                <c:v>91.6</c:v>
              </c:pt>
              <c:pt idx="88">
                <c:v>90.1</c:v>
              </c:pt>
              <c:pt idx="89">
                <c:v>81.099999999999994</c:v>
              </c:pt>
              <c:pt idx="90">
                <c:v>92.4</c:v>
              </c:pt>
              <c:pt idx="91">
                <c:v>86.8</c:v>
              </c:pt>
              <c:pt idx="92">
                <c:v>91.2</c:v>
              </c:pt>
              <c:pt idx="93">
                <c:v>93.9</c:v>
              </c:pt>
              <c:pt idx="94">
                <c:v>96.1</c:v>
              </c:pt>
              <c:pt idx="95">
                <c:v>92.1</c:v>
              </c:pt>
            </c:numLit>
          </c:yVal>
          <c:smooth val="0"/>
          <c:extLst>
            <c:ext xmlns:c16="http://schemas.microsoft.com/office/drawing/2014/chart" uri="{C3380CC4-5D6E-409C-BE32-E72D297353CC}">
              <c16:uniqueId val="{00000005-16D1-4F39-BDE3-8736E19F6D8C}"/>
            </c:ext>
          </c:extLst>
        </c:ser>
        <c:ser>
          <c:idx val="3"/>
          <c:order val="3"/>
          <c:tx>
            <c:v>Before-1</c:v>
          </c:tx>
          <c:spPr>
            <a:ln w="28575">
              <a:noFill/>
            </a:ln>
          </c:spPr>
          <c:marker>
            <c:symbol val="x"/>
            <c:size val="2"/>
            <c:spPr>
              <a:solidFill>
                <a:srgbClr val="FF0000"/>
              </a:solidFill>
              <a:ln>
                <a:solidFill>
                  <a:srgbClr val="FF0000"/>
                </a:solidFill>
                <a:prstDash val="solid"/>
              </a:ln>
            </c:spPr>
          </c:marker>
          <c:trendline>
            <c:spPr>
              <a:ln w="25400">
                <a:solidFill>
                  <a:srgbClr val="000000"/>
                </a:solidFill>
                <a:prstDash val="solid"/>
              </a:ln>
            </c:spPr>
            <c:trendlineType val="linear"/>
            <c:dispRSqr val="0"/>
            <c:dispEq val="0"/>
          </c:trendline>
          <c:xVal>
            <c:numLit>
              <c:formatCode>General</c:formatCode>
              <c:ptCount val="70"/>
              <c:pt idx="0">
                <c:v>-3</c:v>
              </c:pt>
              <c:pt idx="1">
                <c:v>-1</c:v>
              </c:pt>
              <c:pt idx="2">
                <c:v>-2</c:v>
              </c:pt>
              <c:pt idx="3">
                <c:v>-3</c:v>
              </c:pt>
              <c:pt idx="4">
                <c:v>-3</c:v>
              </c:pt>
              <c:pt idx="5">
                <c:v>-3</c:v>
              </c:pt>
              <c:pt idx="6">
                <c:v>-3</c:v>
              </c:pt>
              <c:pt idx="7">
                <c:v>-3</c:v>
              </c:pt>
              <c:pt idx="8">
                <c:v>-4</c:v>
              </c:pt>
              <c:pt idx="9">
                <c:v>-3</c:v>
              </c:pt>
              <c:pt idx="10">
                <c:v>-3</c:v>
              </c:pt>
              <c:pt idx="11">
                <c:v>-3</c:v>
              </c:pt>
              <c:pt idx="12">
                <c:v>-3</c:v>
              </c:pt>
              <c:pt idx="13">
                <c:v>-3</c:v>
              </c:pt>
              <c:pt idx="14">
                <c:v>-3</c:v>
              </c:pt>
              <c:pt idx="15">
                <c:v>-3</c:v>
              </c:pt>
              <c:pt idx="16">
                <c:v>-2</c:v>
              </c:pt>
              <c:pt idx="17">
                <c:v>-3</c:v>
              </c:pt>
              <c:pt idx="18">
                <c:v>-4</c:v>
              </c:pt>
              <c:pt idx="19">
                <c:v>-4</c:v>
              </c:pt>
              <c:pt idx="20">
                <c:v>-3</c:v>
              </c:pt>
              <c:pt idx="21">
                <c:v>-3</c:v>
              </c:pt>
              <c:pt idx="22">
                <c:v>-2</c:v>
              </c:pt>
              <c:pt idx="23">
                <c:v>-3</c:v>
              </c:pt>
              <c:pt idx="24">
                <c:v>-2</c:v>
              </c:pt>
              <c:pt idx="25">
                <c:v>-1</c:v>
              </c:pt>
              <c:pt idx="26">
                <c:v>-2</c:v>
              </c:pt>
              <c:pt idx="27">
                <c:v>-2</c:v>
              </c:pt>
              <c:pt idx="28">
                <c:v>-2</c:v>
              </c:pt>
              <c:pt idx="29">
                <c:v>-2</c:v>
              </c:pt>
              <c:pt idx="30">
                <c:v>-2</c:v>
              </c:pt>
              <c:pt idx="31">
                <c:v>-3</c:v>
              </c:pt>
              <c:pt idx="32">
                <c:v>-2</c:v>
              </c:pt>
              <c:pt idx="33">
                <c:v>-2</c:v>
              </c:pt>
              <c:pt idx="34">
                <c:v>-2</c:v>
              </c:pt>
              <c:pt idx="35">
                <c:v>-2</c:v>
              </c:pt>
              <c:pt idx="36">
                <c:v>-2</c:v>
              </c:pt>
              <c:pt idx="37">
                <c:v>-2</c:v>
              </c:pt>
              <c:pt idx="38">
                <c:v>-2</c:v>
              </c:pt>
              <c:pt idx="39">
                <c:v>-1</c:v>
              </c:pt>
              <c:pt idx="40">
                <c:v>-2</c:v>
              </c:pt>
              <c:pt idx="41">
                <c:v>-3</c:v>
              </c:pt>
              <c:pt idx="42">
                <c:v>-3</c:v>
              </c:pt>
              <c:pt idx="43">
                <c:v>-2</c:v>
              </c:pt>
              <c:pt idx="44">
                <c:v>-2</c:v>
              </c:pt>
              <c:pt idx="45">
                <c:v>-1</c:v>
              </c:pt>
              <c:pt idx="46">
                <c:v>-2</c:v>
              </c:pt>
              <c:pt idx="47">
                <c:v>-1</c:v>
              </c:pt>
              <c:pt idx="48">
                <c:v>-1</c:v>
              </c:pt>
              <c:pt idx="49">
                <c:v>-1</c:v>
              </c:pt>
              <c:pt idx="50">
                <c:v>-1</c:v>
              </c:pt>
              <c:pt idx="51">
                <c:v>-1</c:v>
              </c:pt>
              <c:pt idx="52">
                <c:v>-1</c:v>
              </c:pt>
              <c:pt idx="53">
                <c:v>-2</c:v>
              </c:pt>
              <c:pt idx="54">
                <c:v>-1</c:v>
              </c:pt>
              <c:pt idx="55">
                <c:v>-1</c:v>
              </c:pt>
              <c:pt idx="56">
                <c:v>-1</c:v>
              </c:pt>
              <c:pt idx="57">
                <c:v>-1</c:v>
              </c:pt>
              <c:pt idx="58">
                <c:v>-1</c:v>
              </c:pt>
              <c:pt idx="59">
                <c:v>-1</c:v>
              </c:pt>
              <c:pt idx="60">
                <c:v>-1</c:v>
              </c:pt>
              <c:pt idx="61">
                <c:v>-1</c:v>
              </c:pt>
              <c:pt idx="62">
                <c:v>-2</c:v>
              </c:pt>
              <c:pt idx="63">
                <c:v>-2</c:v>
              </c:pt>
              <c:pt idx="64">
                <c:v>-1</c:v>
              </c:pt>
              <c:pt idx="65">
                <c:v>-1</c:v>
              </c:pt>
              <c:pt idx="66">
                <c:v>-1</c:v>
              </c:pt>
              <c:pt idx="67">
                <c:v>-1</c:v>
              </c:pt>
              <c:pt idx="68">
                <c:v>-1</c:v>
              </c:pt>
              <c:pt idx="69">
                <c:v>-1</c:v>
              </c:pt>
            </c:numLit>
          </c:xVal>
          <c:yVal>
            <c:numLit>
              <c:formatCode>General</c:formatCode>
              <c:ptCount val="70"/>
              <c:pt idx="0">
                <c:v>73.599999999999994</c:v>
              </c:pt>
              <c:pt idx="1">
                <c:v>82.9</c:v>
              </c:pt>
              <c:pt idx="2">
                <c:v>86.9</c:v>
              </c:pt>
              <c:pt idx="3">
                <c:v>92.5</c:v>
              </c:pt>
              <c:pt idx="4">
                <c:v>87.3</c:v>
              </c:pt>
              <c:pt idx="5">
                <c:v>76.099999999999994</c:v>
              </c:pt>
              <c:pt idx="6">
                <c:v>89.7</c:v>
              </c:pt>
              <c:pt idx="7">
                <c:v>78.400000000000006</c:v>
              </c:pt>
              <c:pt idx="8">
                <c:v>85.2</c:v>
              </c:pt>
              <c:pt idx="9">
                <c:v>82.5</c:v>
              </c:pt>
              <c:pt idx="10">
                <c:v>71.3</c:v>
              </c:pt>
              <c:pt idx="11">
                <c:v>79.599999999999994</c:v>
              </c:pt>
              <c:pt idx="12">
                <c:v>73.5</c:v>
              </c:pt>
              <c:pt idx="13">
                <c:v>85.2</c:v>
              </c:pt>
              <c:pt idx="14">
                <c:v>61.8</c:v>
              </c:pt>
              <c:pt idx="15">
                <c:v>81</c:v>
              </c:pt>
              <c:pt idx="16">
                <c:v>76.400000000000006</c:v>
              </c:pt>
              <c:pt idx="17">
                <c:v>86.4</c:v>
              </c:pt>
              <c:pt idx="18">
                <c:v>84.6</c:v>
              </c:pt>
              <c:pt idx="19">
                <c:v>74</c:v>
              </c:pt>
              <c:pt idx="20">
                <c:v>81.5</c:v>
              </c:pt>
              <c:pt idx="21">
                <c:v>80.400000000000006</c:v>
              </c:pt>
              <c:pt idx="22">
                <c:v>75.3</c:v>
              </c:pt>
              <c:pt idx="23">
                <c:v>82.7</c:v>
              </c:pt>
              <c:pt idx="24">
                <c:v>69.400000000000006</c:v>
              </c:pt>
              <c:pt idx="25">
                <c:v>93</c:v>
              </c:pt>
              <c:pt idx="26">
                <c:v>84.8</c:v>
              </c:pt>
              <c:pt idx="27">
                <c:v>89.6</c:v>
              </c:pt>
              <c:pt idx="28">
                <c:v>74.599999999999994</c:v>
              </c:pt>
              <c:pt idx="29">
                <c:v>91.1</c:v>
              </c:pt>
              <c:pt idx="30">
                <c:v>78.599999999999994</c:v>
              </c:pt>
              <c:pt idx="31">
                <c:v>90.4</c:v>
              </c:pt>
              <c:pt idx="32">
                <c:v>83.3</c:v>
              </c:pt>
              <c:pt idx="33">
                <c:v>69.099999999999994</c:v>
              </c:pt>
              <c:pt idx="34">
                <c:v>84</c:v>
              </c:pt>
              <c:pt idx="35">
                <c:v>75.7</c:v>
              </c:pt>
              <c:pt idx="36">
                <c:v>85.5</c:v>
              </c:pt>
              <c:pt idx="37">
                <c:v>67.400000000000006</c:v>
              </c:pt>
              <c:pt idx="38">
                <c:v>77.400000000000006</c:v>
              </c:pt>
              <c:pt idx="39">
                <c:v>73.5</c:v>
              </c:pt>
              <c:pt idx="40">
                <c:v>80.7</c:v>
              </c:pt>
              <c:pt idx="41">
                <c:v>85.6</c:v>
              </c:pt>
              <c:pt idx="42">
                <c:v>73.8</c:v>
              </c:pt>
              <c:pt idx="43">
                <c:v>87.9</c:v>
              </c:pt>
              <c:pt idx="44">
                <c:v>82.5</c:v>
              </c:pt>
              <c:pt idx="45">
                <c:v>77.2</c:v>
              </c:pt>
              <c:pt idx="46">
                <c:v>82.9</c:v>
              </c:pt>
              <c:pt idx="47">
                <c:v>82.9</c:v>
              </c:pt>
              <c:pt idx="48">
                <c:v>81.7</c:v>
              </c:pt>
              <c:pt idx="49">
                <c:v>87.2</c:v>
              </c:pt>
              <c:pt idx="50">
                <c:v>80.099999999999994</c:v>
              </c:pt>
              <c:pt idx="51">
                <c:v>87.8</c:v>
              </c:pt>
              <c:pt idx="52">
                <c:v>79.599999999999994</c:v>
              </c:pt>
              <c:pt idx="53">
                <c:v>85.5</c:v>
              </c:pt>
              <c:pt idx="54">
                <c:v>83.8</c:v>
              </c:pt>
              <c:pt idx="55">
                <c:v>65.5</c:v>
              </c:pt>
              <c:pt idx="56">
                <c:v>81.2</c:v>
              </c:pt>
              <c:pt idx="57">
                <c:v>78.400000000000006</c:v>
              </c:pt>
              <c:pt idx="58">
                <c:v>89.5</c:v>
              </c:pt>
              <c:pt idx="59">
                <c:v>67.8</c:v>
              </c:pt>
              <c:pt idx="60">
                <c:v>79.099999999999994</c:v>
              </c:pt>
              <c:pt idx="61">
                <c:v>87.8</c:v>
              </c:pt>
              <c:pt idx="62">
                <c:v>84.4</c:v>
              </c:pt>
              <c:pt idx="63">
                <c:v>72.8</c:v>
              </c:pt>
              <c:pt idx="64">
                <c:v>78.3</c:v>
              </c:pt>
              <c:pt idx="65">
                <c:v>74.7</c:v>
              </c:pt>
              <c:pt idx="66">
                <c:v>80.2</c:v>
              </c:pt>
              <c:pt idx="67">
                <c:v>87.3</c:v>
              </c:pt>
              <c:pt idx="68">
                <c:v>82</c:v>
              </c:pt>
              <c:pt idx="69">
                <c:v>77.5</c:v>
              </c:pt>
            </c:numLit>
          </c:yVal>
          <c:smooth val="0"/>
          <c:extLst>
            <c:ext xmlns:c16="http://schemas.microsoft.com/office/drawing/2014/chart" uri="{C3380CC4-5D6E-409C-BE32-E72D297353CC}">
              <c16:uniqueId val="{00000007-16D1-4F39-BDE3-8736E19F6D8C}"/>
            </c:ext>
          </c:extLst>
        </c:ser>
        <c:ser>
          <c:idx val="4"/>
          <c:order val="4"/>
          <c:tx>
            <c:v>Before-2</c:v>
          </c:tx>
          <c:spPr>
            <a:ln w="28575">
              <a:noFill/>
            </a:ln>
          </c:spPr>
          <c:marker>
            <c:symbol val="diamond"/>
            <c:size val="4"/>
            <c:spPr>
              <a:solidFill>
                <a:srgbClr val="00FF00"/>
              </a:solidFill>
              <a:ln>
                <a:solidFill>
                  <a:srgbClr val="00FF00"/>
                </a:solidFill>
                <a:prstDash val="solid"/>
              </a:ln>
            </c:spPr>
          </c:marker>
          <c:trendline>
            <c:spPr>
              <a:ln w="25400">
                <a:solidFill>
                  <a:srgbClr val="000000"/>
                </a:solidFill>
                <a:prstDash val="solid"/>
              </a:ln>
            </c:spPr>
            <c:trendlineType val="linear"/>
            <c:dispRSqr val="0"/>
            <c:dispEq val="0"/>
          </c:trendline>
          <c:xVal>
            <c:numLit>
              <c:formatCode>General</c:formatCode>
              <c:ptCount val="156"/>
              <c:pt idx="0">
                <c:v>-10</c:v>
              </c:pt>
              <c:pt idx="1">
                <c:v>-11</c:v>
              </c:pt>
              <c:pt idx="2">
                <c:v>-10</c:v>
              </c:pt>
              <c:pt idx="3">
                <c:v>-9</c:v>
              </c:pt>
              <c:pt idx="4">
                <c:v>-10</c:v>
              </c:pt>
              <c:pt idx="5">
                <c:v>-7</c:v>
              </c:pt>
              <c:pt idx="6">
                <c:v>-6</c:v>
              </c:pt>
              <c:pt idx="7">
                <c:v>-6</c:v>
              </c:pt>
              <c:pt idx="8">
                <c:v>-6</c:v>
              </c:pt>
              <c:pt idx="9">
                <c:v>-5</c:v>
              </c:pt>
              <c:pt idx="10">
                <c:v>-6</c:v>
              </c:pt>
              <c:pt idx="11">
                <c:v>-6</c:v>
              </c:pt>
              <c:pt idx="12">
                <c:v>-12</c:v>
              </c:pt>
              <c:pt idx="13">
                <c:v>-12</c:v>
              </c:pt>
              <c:pt idx="14">
                <c:v>-11</c:v>
              </c:pt>
              <c:pt idx="15">
                <c:v>-8</c:v>
              </c:pt>
              <c:pt idx="16">
                <c:v>-7</c:v>
              </c:pt>
              <c:pt idx="17">
                <c:v>-7</c:v>
              </c:pt>
              <c:pt idx="18">
                <c:v>-7</c:v>
              </c:pt>
              <c:pt idx="19">
                <c:v>-9</c:v>
              </c:pt>
              <c:pt idx="20">
                <c:v>-10</c:v>
              </c:pt>
              <c:pt idx="21">
                <c:v>-9</c:v>
              </c:pt>
              <c:pt idx="22">
                <c:v>-8</c:v>
              </c:pt>
              <c:pt idx="23">
                <c:v>-9</c:v>
              </c:pt>
              <c:pt idx="24">
                <c:v>-6</c:v>
              </c:pt>
              <c:pt idx="25">
                <c:v>-5</c:v>
              </c:pt>
              <c:pt idx="26">
                <c:v>-5</c:v>
              </c:pt>
              <c:pt idx="27">
                <c:v>-5</c:v>
              </c:pt>
              <c:pt idx="28">
                <c:v>-4</c:v>
              </c:pt>
              <c:pt idx="29">
                <c:v>-5</c:v>
              </c:pt>
              <c:pt idx="30">
                <c:v>-5</c:v>
              </c:pt>
              <c:pt idx="31">
                <c:v>-11</c:v>
              </c:pt>
              <c:pt idx="32">
                <c:v>-11</c:v>
              </c:pt>
              <c:pt idx="33">
                <c:v>-10</c:v>
              </c:pt>
              <c:pt idx="34">
                <c:v>-7</c:v>
              </c:pt>
              <c:pt idx="35">
                <c:v>-6</c:v>
              </c:pt>
              <c:pt idx="36">
                <c:v>-6</c:v>
              </c:pt>
              <c:pt idx="37">
                <c:v>-6</c:v>
              </c:pt>
              <c:pt idx="38">
                <c:v>-8</c:v>
              </c:pt>
              <c:pt idx="39">
                <c:v>-9</c:v>
              </c:pt>
              <c:pt idx="40">
                <c:v>-8</c:v>
              </c:pt>
              <c:pt idx="41">
                <c:v>-7</c:v>
              </c:pt>
              <c:pt idx="42">
                <c:v>-8</c:v>
              </c:pt>
              <c:pt idx="43">
                <c:v>-5</c:v>
              </c:pt>
              <c:pt idx="44">
                <c:v>-4</c:v>
              </c:pt>
              <c:pt idx="45">
                <c:v>-4</c:v>
              </c:pt>
              <c:pt idx="46">
                <c:v>-4</c:v>
              </c:pt>
              <c:pt idx="47">
                <c:v>-3</c:v>
              </c:pt>
              <c:pt idx="48">
                <c:v>-4</c:v>
              </c:pt>
              <c:pt idx="49">
                <c:v>-4</c:v>
              </c:pt>
              <c:pt idx="50">
                <c:v>-10</c:v>
              </c:pt>
              <c:pt idx="51">
                <c:v>-10</c:v>
              </c:pt>
              <c:pt idx="52">
                <c:v>-9</c:v>
              </c:pt>
              <c:pt idx="53">
                <c:v>-6</c:v>
              </c:pt>
              <c:pt idx="54">
                <c:v>-5</c:v>
              </c:pt>
              <c:pt idx="55">
                <c:v>-5</c:v>
              </c:pt>
              <c:pt idx="56">
                <c:v>-5</c:v>
              </c:pt>
              <c:pt idx="57">
                <c:v>-7</c:v>
              </c:pt>
              <c:pt idx="58">
                <c:v>-8</c:v>
              </c:pt>
              <c:pt idx="59">
                <c:v>-7</c:v>
              </c:pt>
              <c:pt idx="60">
                <c:v>-6</c:v>
              </c:pt>
              <c:pt idx="61">
                <c:v>-7</c:v>
              </c:pt>
              <c:pt idx="62">
                <c:v>-4</c:v>
              </c:pt>
              <c:pt idx="63">
                <c:v>-3</c:v>
              </c:pt>
              <c:pt idx="64">
                <c:v>-3</c:v>
              </c:pt>
              <c:pt idx="65">
                <c:v>-3</c:v>
              </c:pt>
              <c:pt idx="66">
                <c:v>-2</c:v>
              </c:pt>
              <c:pt idx="67">
                <c:v>-3</c:v>
              </c:pt>
              <c:pt idx="68">
                <c:v>-3</c:v>
              </c:pt>
              <c:pt idx="69">
                <c:v>-9</c:v>
              </c:pt>
              <c:pt idx="70">
                <c:v>-9</c:v>
              </c:pt>
              <c:pt idx="71">
                <c:v>-8</c:v>
              </c:pt>
              <c:pt idx="72">
                <c:v>-5</c:v>
              </c:pt>
              <c:pt idx="73">
                <c:v>-4</c:v>
              </c:pt>
              <c:pt idx="74">
                <c:v>-4</c:v>
              </c:pt>
              <c:pt idx="75">
                <c:v>-4</c:v>
              </c:pt>
              <c:pt idx="76">
                <c:v>-6</c:v>
              </c:pt>
              <c:pt idx="77">
                <c:v>-7</c:v>
              </c:pt>
              <c:pt idx="78">
                <c:v>-6</c:v>
              </c:pt>
              <c:pt idx="79">
                <c:v>-5</c:v>
              </c:pt>
              <c:pt idx="80">
                <c:v>-6</c:v>
              </c:pt>
              <c:pt idx="81">
                <c:v>-3</c:v>
              </c:pt>
              <c:pt idx="82">
                <c:v>-2</c:v>
              </c:pt>
              <c:pt idx="83">
                <c:v>-2</c:v>
              </c:pt>
              <c:pt idx="84">
                <c:v>-2</c:v>
              </c:pt>
              <c:pt idx="85">
                <c:v>-1</c:v>
              </c:pt>
              <c:pt idx="86">
                <c:v>-2</c:v>
              </c:pt>
              <c:pt idx="87">
                <c:v>-2</c:v>
              </c:pt>
              <c:pt idx="88">
                <c:v>-8</c:v>
              </c:pt>
              <c:pt idx="89">
                <c:v>-8</c:v>
              </c:pt>
              <c:pt idx="90">
                <c:v>-7</c:v>
              </c:pt>
              <c:pt idx="91">
                <c:v>-4</c:v>
              </c:pt>
              <c:pt idx="92">
                <c:v>-3</c:v>
              </c:pt>
              <c:pt idx="93">
                <c:v>-3</c:v>
              </c:pt>
              <c:pt idx="94">
                <c:v>-3</c:v>
              </c:pt>
              <c:pt idx="95">
                <c:v>-5</c:v>
              </c:pt>
              <c:pt idx="96">
                <c:v>-6</c:v>
              </c:pt>
              <c:pt idx="97">
                <c:v>-5</c:v>
              </c:pt>
              <c:pt idx="98">
                <c:v>-4</c:v>
              </c:pt>
              <c:pt idx="99">
                <c:v>-5</c:v>
              </c:pt>
              <c:pt idx="100">
                <c:v>-2</c:v>
              </c:pt>
              <c:pt idx="101">
                <c:v>-1</c:v>
              </c:pt>
              <c:pt idx="102">
                <c:v>-1</c:v>
              </c:pt>
              <c:pt idx="103">
                <c:v>-1</c:v>
              </c:pt>
              <c:pt idx="104">
                <c:v>-1</c:v>
              </c:pt>
              <c:pt idx="105">
                <c:v>-1</c:v>
              </c:pt>
              <c:pt idx="106">
                <c:v>-7</c:v>
              </c:pt>
              <c:pt idx="107">
                <c:v>-7</c:v>
              </c:pt>
              <c:pt idx="108">
                <c:v>-6</c:v>
              </c:pt>
              <c:pt idx="109">
                <c:v>-3</c:v>
              </c:pt>
              <c:pt idx="110">
                <c:v>-2</c:v>
              </c:pt>
              <c:pt idx="111">
                <c:v>-2</c:v>
              </c:pt>
              <c:pt idx="112">
                <c:v>-2</c:v>
              </c:pt>
              <c:pt idx="113">
                <c:v>-4</c:v>
              </c:pt>
              <c:pt idx="114">
                <c:v>-5</c:v>
              </c:pt>
              <c:pt idx="115">
                <c:v>-4</c:v>
              </c:pt>
              <c:pt idx="116">
                <c:v>-3</c:v>
              </c:pt>
              <c:pt idx="117">
                <c:v>-4</c:v>
              </c:pt>
              <c:pt idx="118">
                <c:v>-1</c:v>
              </c:pt>
              <c:pt idx="119">
                <c:v>-6</c:v>
              </c:pt>
              <c:pt idx="120">
                <c:v>-6</c:v>
              </c:pt>
              <c:pt idx="121">
                <c:v>-5</c:v>
              </c:pt>
              <c:pt idx="122">
                <c:v>-2</c:v>
              </c:pt>
              <c:pt idx="123">
                <c:v>-1</c:v>
              </c:pt>
              <c:pt idx="124">
                <c:v>-1</c:v>
              </c:pt>
              <c:pt idx="125">
                <c:v>-1</c:v>
              </c:pt>
              <c:pt idx="126">
                <c:v>-3</c:v>
              </c:pt>
              <c:pt idx="127">
                <c:v>-4</c:v>
              </c:pt>
              <c:pt idx="128">
                <c:v>-3</c:v>
              </c:pt>
              <c:pt idx="129">
                <c:v>-2</c:v>
              </c:pt>
              <c:pt idx="130">
                <c:v>-3</c:v>
              </c:pt>
              <c:pt idx="131">
                <c:v>-5</c:v>
              </c:pt>
              <c:pt idx="132">
                <c:v>-5</c:v>
              </c:pt>
              <c:pt idx="133">
                <c:v>-4</c:v>
              </c:pt>
              <c:pt idx="134">
                <c:v>-1</c:v>
              </c:pt>
              <c:pt idx="135">
                <c:v>-2</c:v>
              </c:pt>
              <c:pt idx="136">
                <c:v>-3</c:v>
              </c:pt>
              <c:pt idx="137">
                <c:v>-2</c:v>
              </c:pt>
              <c:pt idx="138">
                <c:v>-1</c:v>
              </c:pt>
              <c:pt idx="139">
                <c:v>-2</c:v>
              </c:pt>
              <c:pt idx="140">
                <c:v>-4</c:v>
              </c:pt>
              <c:pt idx="141">
                <c:v>-4</c:v>
              </c:pt>
              <c:pt idx="142">
                <c:v>-3</c:v>
              </c:pt>
              <c:pt idx="143">
                <c:v>-1</c:v>
              </c:pt>
              <c:pt idx="144">
                <c:v>-2</c:v>
              </c:pt>
              <c:pt idx="145">
                <c:v>-1</c:v>
              </c:pt>
              <c:pt idx="146">
                <c:v>-1</c:v>
              </c:pt>
              <c:pt idx="147">
                <c:v>-3</c:v>
              </c:pt>
              <c:pt idx="148">
                <c:v>-3</c:v>
              </c:pt>
              <c:pt idx="149">
                <c:v>-2</c:v>
              </c:pt>
              <c:pt idx="150">
                <c:v>-1</c:v>
              </c:pt>
              <c:pt idx="151">
                <c:v>-2</c:v>
              </c:pt>
              <c:pt idx="152">
                <c:v>-2</c:v>
              </c:pt>
              <c:pt idx="153">
                <c:v>-1</c:v>
              </c:pt>
              <c:pt idx="154">
                <c:v>-1</c:v>
              </c:pt>
              <c:pt idx="155">
                <c:v>-1</c:v>
              </c:pt>
            </c:numLit>
          </c:xVal>
          <c:yVal>
            <c:numLit>
              <c:formatCode>General</c:formatCode>
              <c:ptCount val="156"/>
              <c:pt idx="0">
                <c:v>61.5</c:v>
              </c:pt>
              <c:pt idx="1">
                <c:v>77.400000000000006</c:v>
              </c:pt>
              <c:pt idx="2">
                <c:v>78.3</c:v>
              </c:pt>
              <c:pt idx="3">
                <c:v>80.5</c:v>
              </c:pt>
              <c:pt idx="4">
                <c:v>80.2</c:v>
              </c:pt>
              <c:pt idx="5">
                <c:v>69.099999999999994</c:v>
              </c:pt>
              <c:pt idx="6">
                <c:v>88.2</c:v>
              </c:pt>
              <c:pt idx="7">
                <c:v>87</c:v>
              </c:pt>
              <c:pt idx="8">
                <c:v>83.1</c:v>
              </c:pt>
              <c:pt idx="9">
                <c:v>80.900000000000006</c:v>
              </c:pt>
              <c:pt idx="10">
                <c:v>78.400000000000006</c:v>
              </c:pt>
              <c:pt idx="11">
                <c:v>78.400000000000006</c:v>
              </c:pt>
              <c:pt idx="12">
                <c:v>81.900000000000006</c:v>
              </c:pt>
              <c:pt idx="13">
                <c:v>85.6</c:v>
              </c:pt>
              <c:pt idx="14">
                <c:v>66.099999999999994</c:v>
              </c:pt>
              <c:pt idx="15">
                <c:v>71.099999999999994</c:v>
              </c:pt>
              <c:pt idx="16">
                <c:v>88.4</c:v>
              </c:pt>
              <c:pt idx="17">
                <c:v>75.7</c:v>
              </c:pt>
              <c:pt idx="18">
                <c:v>74.2</c:v>
              </c:pt>
              <c:pt idx="19">
                <c:v>69.3</c:v>
              </c:pt>
              <c:pt idx="20">
                <c:v>77.8</c:v>
              </c:pt>
              <c:pt idx="21">
                <c:v>74.400000000000006</c:v>
              </c:pt>
              <c:pt idx="22">
                <c:v>71.400000000000006</c:v>
              </c:pt>
              <c:pt idx="23">
                <c:v>77</c:v>
              </c:pt>
              <c:pt idx="24">
                <c:v>75</c:v>
              </c:pt>
              <c:pt idx="25">
                <c:v>87.9</c:v>
              </c:pt>
              <c:pt idx="26">
                <c:v>85.3</c:v>
              </c:pt>
              <c:pt idx="27">
                <c:v>87.3</c:v>
              </c:pt>
              <c:pt idx="28">
                <c:v>81</c:v>
              </c:pt>
              <c:pt idx="29">
                <c:v>85.2</c:v>
              </c:pt>
              <c:pt idx="30">
                <c:v>80.400000000000006</c:v>
              </c:pt>
              <c:pt idx="31">
                <c:v>77.5</c:v>
              </c:pt>
              <c:pt idx="32">
                <c:v>85.2</c:v>
              </c:pt>
              <c:pt idx="33">
                <c:v>73</c:v>
              </c:pt>
              <c:pt idx="34">
                <c:v>75</c:v>
              </c:pt>
              <c:pt idx="35">
                <c:v>83.5</c:v>
              </c:pt>
              <c:pt idx="36">
                <c:v>74.400000000000006</c:v>
              </c:pt>
              <c:pt idx="37">
                <c:v>84.6</c:v>
              </c:pt>
              <c:pt idx="38">
                <c:v>62.8</c:v>
              </c:pt>
              <c:pt idx="39">
                <c:v>76.7</c:v>
              </c:pt>
              <c:pt idx="40">
                <c:v>77</c:v>
              </c:pt>
              <c:pt idx="41">
                <c:v>91.7</c:v>
              </c:pt>
              <c:pt idx="42">
                <c:v>74.7</c:v>
              </c:pt>
              <c:pt idx="43">
                <c:v>73.3</c:v>
              </c:pt>
              <c:pt idx="44">
                <c:v>89</c:v>
              </c:pt>
              <c:pt idx="45">
                <c:v>82.5</c:v>
              </c:pt>
              <c:pt idx="46">
                <c:v>83.9</c:v>
              </c:pt>
              <c:pt idx="47">
                <c:v>85</c:v>
              </c:pt>
              <c:pt idx="48">
                <c:v>76.900000000000006</c:v>
              </c:pt>
              <c:pt idx="49">
                <c:v>81.599999999999994</c:v>
              </c:pt>
              <c:pt idx="50">
                <c:v>80.8</c:v>
              </c:pt>
              <c:pt idx="51">
                <c:v>88.4</c:v>
              </c:pt>
              <c:pt idx="52">
                <c:v>77.099999999999994</c:v>
              </c:pt>
              <c:pt idx="53">
                <c:v>79.400000000000006</c:v>
              </c:pt>
              <c:pt idx="54">
                <c:v>81.400000000000006</c:v>
              </c:pt>
              <c:pt idx="55">
                <c:v>79.900000000000006</c:v>
              </c:pt>
              <c:pt idx="56">
                <c:v>73.099999999999994</c:v>
              </c:pt>
              <c:pt idx="57">
                <c:v>73.5</c:v>
              </c:pt>
              <c:pt idx="58">
                <c:v>72.8</c:v>
              </c:pt>
              <c:pt idx="59">
                <c:v>74.900000000000006</c:v>
              </c:pt>
              <c:pt idx="60">
                <c:v>92.5</c:v>
              </c:pt>
              <c:pt idx="61">
                <c:v>80.2</c:v>
              </c:pt>
              <c:pt idx="62">
                <c:v>70</c:v>
              </c:pt>
              <c:pt idx="63">
                <c:v>89.9</c:v>
              </c:pt>
              <c:pt idx="64">
                <c:v>85.4</c:v>
              </c:pt>
              <c:pt idx="65">
                <c:v>92.1</c:v>
              </c:pt>
              <c:pt idx="66">
                <c:v>82.7</c:v>
              </c:pt>
              <c:pt idx="67">
                <c:v>78.8</c:v>
              </c:pt>
              <c:pt idx="68">
                <c:v>82.9</c:v>
              </c:pt>
              <c:pt idx="69">
                <c:v>67.8</c:v>
              </c:pt>
              <c:pt idx="70">
                <c:v>88.7</c:v>
              </c:pt>
              <c:pt idx="71">
                <c:v>75.5</c:v>
              </c:pt>
              <c:pt idx="72">
                <c:v>80.400000000000006</c:v>
              </c:pt>
              <c:pt idx="73">
                <c:v>85.1</c:v>
              </c:pt>
              <c:pt idx="74">
                <c:v>77.099999999999994</c:v>
              </c:pt>
              <c:pt idx="75">
                <c:v>85.6</c:v>
              </c:pt>
              <c:pt idx="76">
                <c:v>69.8</c:v>
              </c:pt>
              <c:pt idx="77">
                <c:v>75.8</c:v>
              </c:pt>
              <c:pt idx="78">
                <c:v>69.599999999999994</c:v>
              </c:pt>
              <c:pt idx="79">
                <c:v>91.4</c:v>
              </c:pt>
              <c:pt idx="80">
                <c:v>82.4</c:v>
              </c:pt>
              <c:pt idx="81">
                <c:v>81.900000000000006</c:v>
              </c:pt>
              <c:pt idx="82">
                <c:v>88.7</c:v>
              </c:pt>
              <c:pt idx="83">
                <c:v>86.3</c:v>
              </c:pt>
              <c:pt idx="84">
                <c:v>88</c:v>
              </c:pt>
              <c:pt idx="85">
                <c:v>84.5</c:v>
              </c:pt>
              <c:pt idx="86">
                <c:v>77.900000000000006</c:v>
              </c:pt>
              <c:pt idx="87">
                <c:v>82.2</c:v>
              </c:pt>
              <c:pt idx="88">
                <c:v>74.7</c:v>
              </c:pt>
              <c:pt idx="89">
                <c:v>89.8</c:v>
              </c:pt>
              <c:pt idx="90">
                <c:v>75.7</c:v>
              </c:pt>
              <c:pt idx="91">
                <c:v>80.5</c:v>
              </c:pt>
              <c:pt idx="92">
                <c:v>86.1</c:v>
              </c:pt>
              <c:pt idx="93">
                <c:v>75.8</c:v>
              </c:pt>
              <c:pt idx="94">
                <c:v>79.599999999999994</c:v>
              </c:pt>
              <c:pt idx="95">
                <c:v>59.9</c:v>
              </c:pt>
              <c:pt idx="96">
                <c:v>81.400000000000006</c:v>
              </c:pt>
              <c:pt idx="97">
                <c:v>72.3</c:v>
              </c:pt>
              <c:pt idx="98">
                <c:v>86.9</c:v>
              </c:pt>
              <c:pt idx="99">
                <c:v>83.2</c:v>
              </c:pt>
              <c:pt idx="100">
                <c:v>79.5</c:v>
              </c:pt>
              <c:pt idx="101">
                <c:v>88.3</c:v>
              </c:pt>
              <c:pt idx="102">
                <c:v>78.7</c:v>
              </c:pt>
              <c:pt idx="103">
                <c:v>86.6</c:v>
              </c:pt>
              <c:pt idx="104">
                <c:v>74.900000000000006</c:v>
              </c:pt>
              <c:pt idx="105">
                <c:v>80.599999999999994</c:v>
              </c:pt>
              <c:pt idx="106">
                <c:v>67.5</c:v>
              </c:pt>
              <c:pt idx="107">
                <c:v>90.5</c:v>
              </c:pt>
              <c:pt idx="108">
                <c:v>72.2</c:v>
              </c:pt>
              <c:pt idx="109">
                <c:v>86.7</c:v>
              </c:pt>
              <c:pt idx="110">
                <c:v>88.4</c:v>
              </c:pt>
              <c:pt idx="111">
                <c:v>76.7</c:v>
              </c:pt>
              <c:pt idx="112">
                <c:v>84.3</c:v>
              </c:pt>
              <c:pt idx="113">
                <c:v>71.7</c:v>
              </c:pt>
              <c:pt idx="114">
                <c:v>79.599999999999994</c:v>
              </c:pt>
              <c:pt idx="115">
                <c:v>75.599999999999994</c:v>
              </c:pt>
              <c:pt idx="116">
                <c:v>88.6</c:v>
              </c:pt>
              <c:pt idx="117">
                <c:v>83.6</c:v>
              </c:pt>
              <c:pt idx="118">
                <c:v>80.3</c:v>
              </c:pt>
              <c:pt idx="119">
                <c:v>75.8</c:v>
              </c:pt>
              <c:pt idx="120">
                <c:v>91</c:v>
              </c:pt>
              <c:pt idx="121">
                <c:v>76.8</c:v>
              </c:pt>
              <c:pt idx="122">
                <c:v>86</c:v>
              </c:pt>
              <c:pt idx="123">
                <c:v>89.6</c:v>
              </c:pt>
              <c:pt idx="124">
                <c:v>77.099999999999994</c:v>
              </c:pt>
              <c:pt idx="125">
                <c:v>83.1</c:v>
              </c:pt>
              <c:pt idx="126">
                <c:v>66.099999999999994</c:v>
              </c:pt>
              <c:pt idx="127">
                <c:v>81.8</c:v>
              </c:pt>
              <c:pt idx="128">
                <c:v>77.400000000000006</c:v>
              </c:pt>
              <c:pt idx="129">
                <c:v>85.6</c:v>
              </c:pt>
              <c:pt idx="130">
                <c:v>84.2</c:v>
              </c:pt>
              <c:pt idx="131">
                <c:v>76.7</c:v>
              </c:pt>
              <c:pt idx="132">
                <c:v>91.9</c:v>
              </c:pt>
              <c:pt idx="133">
                <c:v>75.3</c:v>
              </c:pt>
              <c:pt idx="134">
                <c:v>75.599999999999994</c:v>
              </c:pt>
              <c:pt idx="135">
                <c:v>81.5</c:v>
              </c:pt>
              <c:pt idx="136">
                <c:v>79.099999999999994</c:v>
              </c:pt>
              <c:pt idx="137">
                <c:v>75.7</c:v>
              </c:pt>
              <c:pt idx="138">
                <c:v>85.5</c:v>
              </c:pt>
              <c:pt idx="139">
                <c:v>86.4</c:v>
              </c:pt>
              <c:pt idx="140">
                <c:v>78.5</c:v>
              </c:pt>
              <c:pt idx="141">
                <c:v>93.4</c:v>
              </c:pt>
              <c:pt idx="142">
                <c:v>73.099999999999994</c:v>
              </c:pt>
              <c:pt idx="143">
                <c:v>63.8</c:v>
              </c:pt>
              <c:pt idx="144">
                <c:v>85.2</c:v>
              </c:pt>
              <c:pt idx="145">
                <c:v>80.2</c:v>
              </c:pt>
              <c:pt idx="146">
                <c:v>84.7</c:v>
              </c:pt>
              <c:pt idx="147">
                <c:v>82.5</c:v>
              </c:pt>
              <c:pt idx="148">
                <c:v>92.3</c:v>
              </c:pt>
              <c:pt idx="149">
                <c:v>76.400000000000006</c:v>
              </c:pt>
              <c:pt idx="150">
                <c:v>83.1</c:v>
              </c:pt>
              <c:pt idx="151">
                <c:v>84.6</c:v>
              </c:pt>
              <c:pt idx="152">
                <c:v>91.9</c:v>
              </c:pt>
              <c:pt idx="153">
                <c:v>74.900000000000006</c:v>
              </c:pt>
              <c:pt idx="154">
                <c:v>76.5</c:v>
              </c:pt>
              <c:pt idx="155">
                <c:v>91.8</c:v>
              </c:pt>
            </c:numLit>
          </c:yVal>
          <c:smooth val="0"/>
          <c:extLst>
            <c:ext xmlns:c16="http://schemas.microsoft.com/office/drawing/2014/chart" uri="{C3380CC4-5D6E-409C-BE32-E72D297353CC}">
              <c16:uniqueId val="{00000009-16D1-4F39-BDE3-8736E19F6D8C}"/>
            </c:ext>
          </c:extLst>
        </c:ser>
        <c:ser>
          <c:idx val="5"/>
          <c:order val="5"/>
          <c:tx>
            <c:v>Before-3</c:v>
          </c:tx>
          <c:spPr>
            <a:ln w="28575">
              <a:noFill/>
            </a:ln>
          </c:spPr>
          <c:marker>
            <c:symbol val="circle"/>
            <c:size val="4"/>
            <c:spPr>
              <a:solidFill>
                <a:srgbClr val="3366FF"/>
              </a:solidFill>
              <a:ln>
                <a:solidFill>
                  <a:srgbClr val="3366FF"/>
                </a:solidFill>
                <a:prstDash val="solid"/>
              </a:ln>
            </c:spPr>
          </c:marker>
          <c:trendline>
            <c:spPr>
              <a:ln w="25400">
                <a:solidFill>
                  <a:srgbClr val="000000"/>
                </a:solidFill>
                <a:prstDash val="solid"/>
              </a:ln>
            </c:spPr>
            <c:trendlineType val="linear"/>
            <c:dispRSqr val="0"/>
            <c:dispEq val="0"/>
          </c:trendline>
          <c:xVal>
            <c:numLit>
              <c:formatCode>General</c:formatCode>
              <c:ptCount val="112"/>
              <c:pt idx="0">
                <c:v>-14</c:v>
              </c:pt>
              <c:pt idx="1">
                <c:v>-14</c:v>
              </c:pt>
              <c:pt idx="2">
                <c:v>-14</c:v>
              </c:pt>
              <c:pt idx="3">
                <c:v>-14</c:v>
              </c:pt>
              <c:pt idx="4">
                <c:v>-14</c:v>
              </c:pt>
              <c:pt idx="5">
                <c:v>-14</c:v>
              </c:pt>
              <c:pt idx="6">
                <c:v>-14</c:v>
              </c:pt>
              <c:pt idx="7">
                <c:v>-14</c:v>
              </c:pt>
              <c:pt idx="8">
                <c:v>-13</c:v>
              </c:pt>
              <c:pt idx="9">
                <c:v>-13</c:v>
              </c:pt>
              <c:pt idx="10">
                <c:v>-13</c:v>
              </c:pt>
              <c:pt idx="11">
                <c:v>-13</c:v>
              </c:pt>
              <c:pt idx="12">
                <c:v>-13</c:v>
              </c:pt>
              <c:pt idx="13">
                <c:v>-13</c:v>
              </c:pt>
              <c:pt idx="14">
                <c:v>-13</c:v>
              </c:pt>
              <c:pt idx="15">
                <c:v>-13</c:v>
              </c:pt>
              <c:pt idx="16">
                <c:v>-12</c:v>
              </c:pt>
              <c:pt idx="17">
                <c:v>-12</c:v>
              </c:pt>
              <c:pt idx="18">
                <c:v>-12</c:v>
              </c:pt>
              <c:pt idx="19">
                <c:v>-12</c:v>
              </c:pt>
              <c:pt idx="20">
                <c:v>-12</c:v>
              </c:pt>
              <c:pt idx="21">
                <c:v>-12</c:v>
              </c:pt>
              <c:pt idx="22">
                <c:v>-12</c:v>
              </c:pt>
              <c:pt idx="23">
                <c:v>-12</c:v>
              </c:pt>
              <c:pt idx="24">
                <c:v>-11</c:v>
              </c:pt>
              <c:pt idx="25">
                <c:v>-11</c:v>
              </c:pt>
              <c:pt idx="26">
                <c:v>-11</c:v>
              </c:pt>
              <c:pt idx="27">
                <c:v>-11</c:v>
              </c:pt>
              <c:pt idx="28">
                <c:v>-11</c:v>
              </c:pt>
              <c:pt idx="29">
                <c:v>-11</c:v>
              </c:pt>
              <c:pt idx="30">
                <c:v>-11</c:v>
              </c:pt>
              <c:pt idx="31">
                <c:v>-11</c:v>
              </c:pt>
              <c:pt idx="32">
                <c:v>-10</c:v>
              </c:pt>
              <c:pt idx="33">
                <c:v>-10</c:v>
              </c:pt>
              <c:pt idx="34">
                <c:v>-10</c:v>
              </c:pt>
              <c:pt idx="35">
                <c:v>-10</c:v>
              </c:pt>
              <c:pt idx="36">
                <c:v>-10</c:v>
              </c:pt>
              <c:pt idx="37">
                <c:v>-10</c:v>
              </c:pt>
              <c:pt idx="38">
                <c:v>-10</c:v>
              </c:pt>
              <c:pt idx="39">
                <c:v>-10</c:v>
              </c:pt>
              <c:pt idx="40">
                <c:v>-9</c:v>
              </c:pt>
              <c:pt idx="41">
                <c:v>-9</c:v>
              </c:pt>
              <c:pt idx="42">
                <c:v>-9</c:v>
              </c:pt>
              <c:pt idx="43">
                <c:v>-9</c:v>
              </c:pt>
              <c:pt idx="44">
                <c:v>-9</c:v>
              </c:pt>
              <c:pt idx="45">
                <c:v>-9</c:v>
              </c:pt>
              <c:pt idx="46">
                <c:v>-9</c:v>
              </c:pt>
              <c:pt idx="47">
                <c:v>-9</c:v>
              </c:pt>
              <c:pt idx="48">
                <c:v>-8</c:v>
              </c:pt>
              <c:pt idx="49">
                <c:v>-8</c:v>
              </c:pt>
              <c:pt idx="50">
                <c:v>-8</c:v>
              </c:pt>
              <c:pt idx="51">
                <c:v>-8</c:v>
              </c:pt>
              <c:pt idx="52">
                <c:v>-8</c:v>
              </c:pt>
              <c:pt idx="53">
                <c:v>-8</c:v>
              </c:pt>
              <c:pt idx="54">
                <c:v>-8</c:v>
              </c:pt>
              <c:pt idx="55">
                <c:v>-8</c:v>
              </c:pt>
              <c:pt idx="56">
                <c:v>-7</c:v>
              </c:pt>
              <c:pt idx="57">
                <c:v>-7</c:v>
              </c:pt>
              <c:pt idx="58">
                <c:v>-7</c:v>
              </c:pt>
              <c:pt idx="59">
                <c:v>-7</c:v>
              </c:pt>
              <c:pt idx="60">
                <c:v>-7</c:v>
              </c:pt>
              <c:pt idx="61">
                <c:v>-7</c:v>
              </c:pt>
              <c:pt idx="62">
                <c:v>-7</c:v>
              </c:pt>
              <c:pt idx="63">
                <c:v>-7</c:v>
              </c:pt>
              <c:pt idx="64">
                <c:v>-6</c:v>
              </c:pt>
              <c:pt idx="65">
                <c:v>-6</c:v>
              </c:pt>
              <c:pt idx="66">
                <c:v>-6</c:v>
              </c:pt>
              <c:pt idx="67">
                <c:v>-6</c:v>
              </c:pt>
              <c:pt idx="68">
                <c:v>-6</c:v>
              </c:pt>
              <c:pt idx="69">
                <c:v>-6</c:v>
              </c:pt>
              <c:pt idx="70">
                <c:v>-6</c:v>
              </c:pt>
              <c:pt idx="71">
                <c:v>-6</c:v>
              </c:pt>
              <c:pt idx="72">
                <c:v>-5</c:v>
              </c:pt>
              <c:pt idx="73">
                <c:v>-5</c:v>
              </c:pt>
              <c:pt idx="74">
                <c:v>-5</c:v>
              </c:pt>
              <c:pt idx="75">
                <c:v>-5</c:v>
              </c:pt>
              <c:pt idx="76">
                <c:v>-5</c:v>
              </c:pt>
              <c:pt idx="77">
                <c:v>-5</c:v>
              </c:pt>
              <c:pt idx="78">
                <c:v>-5</c:v>
              </c:pt>
              <c:pt idx="79">
                <c:v>-5</c:v>
              </c:pt>
              <c:pt idx="80">
                <c:v>-4</c:v>
              </c:pt>
              <c:pt idx="81">
                <c:v>-4</c:v>
              </c:pt>
              <c:pt idx="82">
                <c:v>-4</c:v>
              </c:pt>
              <c:pt idx="83">
                <c:v>-4</c:v>
              </c:pt>
              <c:pt idx="84">
                <c:v>-4</c:v>
              </c:pt>
              <c:pt idx="85">
                <c:v>-4</c:v>
              </c:pt>
              <c:pt idx="86">
                <c:v>-4</c:v>
              </c:pt>
              <c:pt idx="87">
                <c:v>-4</c:v>
              </c:pt>
              <c:pt idx="88">
                <c:v>-3</c:v>
              </c:pt>
              <c:pt idx="89">
                <c:v>-3</c:v>
              </c:pt>
              <c:pt idx="90">
                <c:v>-3</c:v>
              </c:pt>
              <c:pt idx="91">
                <c:v>-3</c:v>
              </c:pt>
              <c:pt idx="92">
                <c:v>-3</c:v>
              </c:pt>
              <c:pt idx="93">
                <c:v>-3</c:v>
              </c:pt>
              <c:pt idx="94">
                <c:v>-3</c:v>
              </c:pt>
              <c:pt idx="95">
                <c:v>-3</c:v>
              </c:pt>
              <c:pt idx="96">
                <c:v>-2</c:v>
              </c:pt>
              <c:pt idx="97">
                <c:v>-2</c:v>
              </c:pt>
              <c:pt idx="98">
                <c:v>-2</c:v>
              </c:pt>
              <c:pt idx="99">
                <c:v>-2</c:v>
              </c:pt>
              <c:pt idx="100">
                <c:v>-2</c:v>
              </c:pt>
              <c:pt idx="101">
                <c:v>-2</c:v>
              </c:pt>
              <c:pt idx="102">
                <c:v>-2</c:v>
              </c:pt>
              <c:pt idx="103">
                <c:v>-2</c:v>
              </c:pt>
              <c:pt idx="104">
                <c:v>-1</c:v>
              </c:pt>
              <c:pt idx="105">
                <c:v>-1</c:v>
              </c:pt>
              <c:pt idx="106">
                <c:v>-1</c:v>
              </c:pt>
              <c:pt idx="107">
                <c:v>-1</c:v>
              </c:pt>
              <c:pt idx="108">
                <c:v>-1</c:v>
              </c:pt>
              <c:pt idx="109">
                <c:v>-1</c:v>
              </c:pt>
              <c:pt idx="110">
                <c:v>-1</c:v>
              </c:pt>
              <c:pt idx="111">
                <c:v>-1</c:v>
              </c:pt>
            </c:numLit>
          </c:xVal>
          <c:yVal>
            <c:numLit>
              <c:formatCode>General</c:formatCode>
              <c:ptCount val="112"/>
              <c:pt idx="0">
                <c:v>87.8</c:v>
              </c:pt>
              <c:pt idx="1">
                <c:v>80.400000000000006</c:v>
              </c:pt>
              <c:pt idx="2">
                <c:v>86.5</c:v>
              </c:pt>
              <c:pt idx="3">
                <c:v>72.099999999999994</c:v>
              </c:pt>
              <c:pt idx="4">
                <c:v>80.900000000000006</c:v>
              </c:pt>
              <c:pt idx="5">
                <c:v>90.7</c:v>
              </c:pt>
              <c:pt idx="6">
                <c:v>82.2</c:v>
              </c:pt>
              <c:pt idx="7">
                <c:v>83.2</c:v>
              </c:pt>
              <c:pt idx="8">
                <c:v>84.6</c:v>
              </c:pt>
              <c:pt idx="9">
                <c:v>78.099999999999994</c:v>
              </c:pt>
              <c:pt idx="10">
                <c:v>88.8</c:v>
              </c:pt>
              <c:pt idx="11">
                <c:v>79.099999999999994</c:v>
              </c:pt>
              <c:pt idx="12">
                <c:v>79.599999999999994</c:v>
              </c:pt>
              <c:pt idx="13">
                <c:v>94.2</c:v>
              </c:pt>
              <c:pt idx="14">
                <c:v>87.8</c:v>
              </c:pt>
              <c:pt idx="15">
                <c:v>84.3</c:v>
              </c:pt>
              <c:pt idx="16">
                <c:v>82.5</c:v>
              </c:pt>
              <c:pt idx="17">
                <c:v>82.9</c:v>
              </c:pt>
              <c:pt idx="18">
                <c:v>90.1</c:v>
              </c:pt>
              <c:pt idx="19">
                <c:v>75.400000000000006</c:v>
              </c:pt>
              <c:pt idx="20">
                <c:v>78.2</c:v>
              </c:pt>
              <c:pt idx="21">
                <c:v>92</c:v>
              </c:pt>
              <c:pt idx="22">
                <c:v>84.9</c:v>
              </c:pt>
              <c:pt idx="23">
                <c:v>80</c:v>
              </c:pt>
              <c:pt idx="24">
                <c:v>85.2</c:v>
              </c:pt>
              <c:pt idx="25">
                <c:v>81.5</c:v>
              </c:pt>
              <c:pt idx="26">
                <c:v>92.2</c:v>
              </c:pt>
              <c:pt idx="27">
                <c:v>73.8</c:v>
              </c:pt>
              <c:pt idx="28">
                <c:v>72.2</c:v>
              </c:pt>
              <c:pt idx="29">
                <c:v>89</c:v>
              </c:pt>
              <c:pt idx="30">
                <c:v>91.7</c:v>
              </c:pt>
              <c:pt idx="31">
                <c:v>81.599999999999994</c:v>
              </c:pt>
              <c:pt idx="32">
                <c:v>84.5</c:v>
              </c:pt>
              <c:pt idx="33">
                <c:v>80.099999999999994</c:v>
              </c:pt>
              <c:pt idx="34">
                <c:v>86.9</c:v>
              </c:pt>
              <c:pt idx="35">
                <c:v>76</c:v>
              </c:pt>
              <c:pt idx="36">
                <c:v>68.8</c:v>
              </c:pt>
              <c:pt idx="37">
                <c:v>88.1</c:v>
              </c:pt>
              <c:pt idx="38">
                <c:v>90.2</c:v>
              </c:pt>
              <c:pt idx="39">
                <c:v>85.4</c:v>
              </c:pt>
              <c:pt idx="40">
                <c:v>85.8</c:v>
              </c:pt>
              <c:pt idx="41">
                <c:v>76.7</c:v>
              </c:pt>
              <c:pt idx="42">
                <c:v>91.6</c:v>
              </c:pt>
              <c:pt idx="43">
                <c:v>78.8</c:v>
              </c:pt>
              <c:pt idx="44">
                <c:v>79.7</c:v>
              </c:pt>
              <c:pt idx="45">
                <c:v>87</c:v>
              </c:pt>
              <c:pt idx="46">
                <c:v>88.7</c:v>
              </c:pt>
              <c:pt idx="47">
                <c:v>86.8</c:v>
              </c:pt>
              <c:pt idx="48">
                <c:v>84.4</c:v>
              </c:pt>
              <c:pt idx="49">
                <c:v>85.5</c:v>
              </c:pt>
              <c:pt idx="50">
                <c:v>89.2</c:v>
              </c:pt>
              <c:pt idx="51">
                <c:v>79.2</c:v>
              </c:pt>
              <c:pt idx="52">
                <c:v>77.5</c:v>
              </c:pt>
              <c:pt idx="53">
                <c:v>86.3</c:v>
              </c:pt>
              <c:pt idx="54">
                <c:v>88.3</c:v>
              </c:pt>
              <c:pt idx="55">
                <c:v>86.6</c:v>
              </c:pt>
              <c:pt idx="56">
                <c:v>83.3</c:v>
              </c:pt>
              <c:pt idx="57">
                <c:v>85.6</c:v>
              </c:pt>
              <c:pt idx="58">
                <c:v>86.8</c:v>
              </c:pt>
              <c:pt idx="59">
                <c:v>75.2</c:v>
              </c:pt>
              <c:pt idx="60">
                <c:v>85.3</c:v>
              </c:pt>
              <c:pt idx="61">
                <c:v>89.4</c:v>
              </c:pt>
              <c:pt idx="62">
                <c:v>86.1</c:v>
              </c:pt>
              <c:pt idx="63">
                <c:v>83.5</c:v>
              </c:pt>
              <c:pt idx="64">
                <c:v>83.7</c:v>
              </c:pt>
              <c:pt idx="65">
                <c:v>70</c:v>
              </c:pt>
              <c:pt idx="66">
                <c:v>86.6</c:v>
              </c:pt>
              <c:pt idx="67">
                <c:v>77.599999999999994</c:v>
              </c:pt>
              <c:pt idx="68">
                <c:v>84.2</c:v>
              </c:pt>
              <c:pt idx="69">
                <c:v>91.2</c:v>
              </c:pt>
              <c:pt idx="70">
                <c:v>82.1</c:v>
              </c:pt>
              <c:pt idx="71">
                <c:v>84.8</c:v>
              </c:pt>
              <c:pt idx="72">
                <c:v>82.3</c:v>
              </c:pt>
              <c:pt idx="73">
                <c:v>79.8</c:v>
              </c:pt>
              <c:pt idx="74">
                <c:v>89.7</c:v>
              </c:pt>
              <c:pt idx="75">
                <c:v>80.8</c:v>
              </c:pt>
              <c:pt idx="76">
                <c:v>77.3</c:v>
              </c:pt>
              <c:pt idx="77">
                <c:v>91.1</c:v>
              </c:pt>
              <c:pt idx="78">
                <c:v>87.4</c:v>
              </c:pt>
              <c:pt idx="79">
                <c:v>83.2</c:v>
              </c:pt>
              <c:pt idx="80">
                <c:v>81.3</c:v>
              </c:pt>
              <c:pt idx="81">
                <c:v>87.7</c:v>
              </c:pt>
              <c:pt idx="82">
                <c:v>82.1</c:v>
              </c:pt>
              <c:pt idx="83">
                <c:v>78.900000000000006</c:v>
              </c:pt>
              <c:pt idx="84">
                <c:v>81.7</c:v>
              </c:pt>
              <c:pt idx="85">
                <c:v>90.7</c:v>
              </c:pt>
              <c:pt idx="86">
                <c:v>89</c:v>
              </c:pt>
              <c:pt idx="87">
                <c:v>83.4</c:v>
              </c:pt>
              <c:pt idx="88">
                <c:v>81.400000000000006</c:v>
              </c:pt>
              <c:pt idx="89">
                <c:v>83.2</c:v>
              </c:pt>
              <c:pt idx="90">
                <c:v>89.3</c:v>
              </c:pt>
              <c:pt idx="91">
                <c:v>78.099999999999994</c:v>
              </c:pt>
              <c:pt idx="92">
                <c:v>81.900000000000006</c:v>
              </c:pt>
              <c:pt idx="93">
                <c:v>90.9</c:v>
              </c:pt>
              <c:pt idx="94">
                <c:v>89.7</c:v>
              </c:pt>
              <c:pt idx="95">
                <c:v>81.900000000000006</c:v>
              </c:pt>
              <c:pt idx="96">
                <c:v>83.3</c:v>
              </c:pt>
              <c:pt idx="97">
                <c:v>92.7</c:v>
              </c:pt>
              <c:pt idx="98">
                <c:v>85.5</c:v>
              </c:pt>
              <c:pt idx="99">
                <c:v>81</c:v>
              </c:pt>
              <c:pt idx="100">
                <c:v>79.5</c:v>
              </c:pt>
              <c:pt idx="101">
                <c:v>90.1</c:v>
              </c:pt>
              <c:pt idx="102">
                <c:v>96.1</c:v>
              </c:pt>
              <c:pt idx="103">
                <c:v>83.4</c:v>
              </c:pt>
              <c:pt idx="104">
                <c:v>83.2</c:v>
              </c:pt>
              <c:pt idx="105">
                <c:v>91.6</c:v>
              </c:pt>
              <c:pt idx="106">
                <c:v>87</c:v>
              </c:pt>
              <c:pt idx="107">
                <c:v>87.7</c:v>
              </c:pt>
              <c:pt idx="108">
                <c:v>81.7</c:v>
              </c:pt>
              <c:pt idx="109">
                <c:v>92.8</c:v>
              </c:pt>
              <c:pt idx="110">
                <c:v>93.6</c:v>
              </c:pt>
              <c:pt idx="111">
                <c:v>88.6</c:v>
              </c:pt>
            </c:numLit>
          </c:yVal>
          <c:smooth val="0"/>
          <c:extLst>
            <c:ext xmlns:c16="http://schemas.microsoft.com/office/drawing/2014/chart" uri="{C3380CC4-5D6E-409C-BE32-E72D297353CC}">
              <c16:uniqueId val="{0000000B-16D1-4F39-BDE3-8736E19F6D8C}"/>
            </c:ext>
          </c:extLst>
        </c:ser>
        <c:dLbls>
          <c:showLegendKey val="0"/>
          <c:showVal val="0"/>
          <c:showCatName val="0"/>
          <c:showSerName val="0"/>
          <c:showPercent val="0"/>
          <c:showBubbleSize val="0"/>
        </c:dLbls>
        <c:axId val="100010944"/>
        <c:axId val="100232408"/>
      </c:scatterChart>
      <c:valAx>
        <c:axId val="100010944"/>
        <c:scaling>
          <c:orientation val="minMax"/>
          <c:max val="25"/>
          <c:min val="-10"/>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232408"/>
        <c:crossesAt val="-10"/>
        <c:crossBetween val="midCat"/>
      </c:valAx>
      <c:valAx>
        <c:axId val="100232408"/>
        <c:scaling>
          <c:orientation val="minMax"/>
          <c:max val="10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275" b="0" i="0" u="none" strike="noStrike" baseline="0">
                <a:solidFill>
                  <a:srgbClr val="000000"/>
                </a:solidFill>
                <a:latin typeface="Arial"/>
                <a:ea typeface="Arial"/>
                <a:cs typeface="Arial"/>
              </a:defRPr>
            </a:pPr>
            <a:endParaRPr lang="en-US"/>
          </a:p>
        </c:txPr>
        <c:crossAx val="100010944"/>
        <c:crossesAt val="-10"/>
        <c:crossBetween val="midCat"/>
      </c:valAx>
      <c:spPr>
        <a:noFill/>
        <a:ln w="12700">
          <a:solidFill>
            <a:srgbClr val="808080"/>
          </a:solidFill>
          <a:prstDash val="solid"/>
        </a:ln>
      </c:spPr>
    </c:plotArea>
    <c:legend>
      <c:legendPos val="r"/>
      <c:overlay val="0"/>
      <c:spPr>
        <a:solidFill>
          <a:srgbClr val="FFFFFF"/>
        </a:solidFill>
        <a:ln w="3175">
          <a:solidFill>
            <a:srgbClr val="000000"/>
          </a:solidFill>
          <a:prstDash val="solid"/>
        </a:ln>
      </c:spPr>
      <c:txPr>
        <a:bodyPr/>
        <a:lstStyle/>
        <a:p>
          <a:pPr>
            <a:defRPr sz="250"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485775</xdr:colOff>
      <xdr:row>0</xdr:row>
      <xdr:rowOff>0</xdr:rowOff>
    </xdr:to>
    <xdr:graphicFrame macro="">
      <xdr:nvGraphicFramePr>
        <xdr:cNvPr id="2" name="Chart 1">
          <a:extLst>
            <a:ext uri="{FF2B5EF4-FFF2-40B4-BE49-F238E27FC236}">
              <a16:creationId xmlns:a16="http://schemas.microsoft.com/office/drawing/2014/main" id="{62B32763-87E7-4640-9945-BABE7C4420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2psas03\iatd\Reports\Monitoring\mr22\Section%206%20-%20Subscribership%20and%20Penetration\Draft\DraftTable6_13_j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13ESTIM"/>
      <sheetName val="6.13"/>
      <sheetName val="acamii ISSUES"/>
      <sheetName val="withOctFilingData"/>
      <sheetName val="Combined charts"/>
    </sheetNames>
    <sheetDataSet>
      <sheetData sheetId="0"/>
      <sheetData sheetId="1"/>
      <sheetData sheetId="2"/>
      <sheetData sheetId="3">
        <row r="12">
          <cell r="C12">
            <v>1113637</v>
          </cell>
          <cell r="D12">
            <v>899837</v>
          </cell>
        </row>
        <row r="13">
          <cell r="C13">
            <v>55432</v>
          </cell>
          <cell r="D13">
            <v>55528</v>
          </cell>
        </row>
        <row r="22">
          <cell r="C22">
            <v>62920</v>
          </cell>
          <cell r="D22">
            <v>59347</v>
          </cell>
        </row>
        <row r="23">
          <cell r="C23">
            <v>10549</v>
          </cell>
          <cell r="D23">
            <v>14342</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129"/>
  <sheetViews>
    <sheetView tabSelected="1" zoomScaleNormal="100" zoomScaleSheetLayoutView="100" workbookViewId="0">
      <pane xSplit="8" ySplit="19" topLeftCell="I20" activePane="bottomRight" state="frozen"/>
      <selection activeCell="C122" sqref="C122"/>
      <selection pane="topRight" activeCell="C122" sqref="C122"/>
      <selection pane="bottomLeft" activeCell="C122" sqref="C122"/>
      <selection pane="bottomRight" sqref="A1:G1"/>
    </sheetView>
  </sheetViews>
  <sheetFormatPr defaultColWidth="19.453125" defaultRowHeight="14" x14ac:dyDescent="0.3"/>
  <cols>
    <col min="1" max="2" width="10.54296875" style="2" customWidth="1"/>
    <col min="3" max="7" width="14.453125" style="2" customWidth="1"/>
    <col min="8" max="16384" width="19.453125" style="2"/>
  </cols>
  <sheetData>
    <row r="1" spans="1:7" ht="17.5" x14ac:dyDescent="0.3">
      <c r="A1" s="524" t="s">
        <v>0</v>
      </c>
      <c r="B1" s="524"/>
      <c r="C1" s="524"/>
      <c r="D1" s="524"/>
      <c r="E1" s="524"/>
      <c r="F1" s="524"/>
      <c r="G1" s="524"/>
    </row>
    <row r="2" spans="1:7" ht="17.5" x14ac:dyDescent="0.35">
      <c r="A2" s="525" t="s">
        <v>262</v>
      </c>
      <c r="B2" s="525"/>
      <c r="C2" s="525"/>
      <c r="D2" s="525"/>
      <c r="E2" s="525"/>
      <c r="F2" s="525"/>
      <c r="G2" s="525"/>
    </row>
    <row r="3" spans="1:7" ht="17.5" x14ac:dyDescent="0.35">
      <c r="A3" s="21"/>
      <c r="B3" s="21"/>
      <c r="C3" s="21"/>
      <c r="D3" s="21"/>
      <c r="E3" s="21"/>
      <c r="F3" s="21"/>
      <c r="G3" s="21"/>
    </row>
    <row r="4" spans="1:7" s="3" customFormat="1" ht="56" x14ac:dyDescent="0.25">
      <c r="A4" s="96" t="s">
        <v>1</v>
      </c>
      <c r="B4" s="97" t="s">
        <v>2</v>
      </c>
      <c r="C4" s="97" t="s">
        <v>3</v>
      </c>
      <c r="D4" s="98" t="s">
        <v>4</v>
      </c>
      <c r="E4" s="97" t="s">
        <v>5</v>
      </c>
      <c r="F4" s="98" t="s">
        <v>6</v>
      </c>
      <c r="G4" s="99" t="s">
        <v>7</v>
      </c>
    </row>
    <row r="5" spans="1:7" x14ac:dyDescent="0.3">
      <c r="A5" s="100" t="s">
        <v>8</v>
      </c>
      <c r="B5" s="22">
        <v>1983</v>
      </c>
      <c r="C5" s="23">
        <v>85.8</v>
      </c>
      <c r="D5" s="24">
        <v>78.400000000000006</v>
      </c>
      <c r="E5" s="23">
        <v>91.4</v>
      </c>
      <c r="F5" s="24">
        <v>7.4</v>
      </c>
      <c r="G5" s="101">
        <v>8.6</v>
      </c>
    </row>
    <row r="6" spans="1:7" hidden="1" x14ac:dyDescent="0.3">
      <c r="A6" s="102" t="s">
        <v>9</v>
      </c>
      <c r="B6" s="25">
        <v>1984</v>
      </c>
      <c r="C6" s="26">
        <v>86</v>
      </c>
      <c r="D6" s="27">
        <v>78.900000000000006</v>
      </c>
      <c r="E6" s="26">
        <v>91.8</v>
      </c>
      <c r="F6" s="27">
        <v>7.1</v>
      </c>
      <c r="G6" s="103">
        <v>8.1999999999999993</v>
      </c>
    </row>
    <row r="7" spans="1:7" hidden="1" x14ac:dyDescent="0.3">
      <c r="A7" s="102" t="s">
        <v>10</v>
      </c>
      <c r="B7" s="25">
        <v>1984</v>
      </c>
      <c r="C7" s="26">
        <v>86.6</v>
      </c>
      <c r="D7" s="27">
        <v>79.3</v>
      </c>
      <c r="E7" s="26">
        <v>91.5704387990762</v>
      </c>
      <c r="F7" s="27">
        <v>7.3</v>
      </c>
      <c r="G7" s="103">
        <v>8.4295612009237892</v>
      </c>
    </row>
    <row r="8" spans="1:7" x14ac:dyDescent="0.3">
      <c r="A8" s="100" t="s">
        <v>8</v>
      </c>
      <c r="B8" s="22">
        <v>1984</v>
      </c>
      <c r="C8" s="23">
        <v>87.4</v>
      </c>
      <c r="D8" s="24">
        <v>79.900000000000006</v>
      </c>
      <c r="E8" s="23">
        <v>91.4187643020595</v>
      </c>
      <c r="F8" s="24">
        <v>7.5</v>
      </c>
      <c r="G8" s="101">
        <v>8.5812356979404996</v>
      </c>
    </row>
    <row r="9" spans="1:7" hidden="1" x14ac:dyDescent="0.3">
      <c r="A9" s="102" t="s">
        <v>9</v>
      </c>
      <c r="B9" s="25">
        <v>1985</v>
      </c>
      <c r="C9" s="26">
        <v>87.4</v>
      </c>
      <c r="D9" s="27">
        <v>80.2</v>
      </c>
      <c r="E9" s="26">
        <v>91.762013729977099</v>
      </c>
      <c r="F9" s="27">
        <v>7.2</v>
      </c>
      <c r="G9" s="103">
        <v>8.2379862700228799</v>
      </c>
    </row>
    <row r="10" spans="1:7" hidden="1" x14ac:dyDescent="0.3">
      <c r="A10" s="102" t="s">
        <v>10</v>
      </c>
      <c r="B10" s="25">
        <v>1985</v>
      </c>
      <c r="C10" s="26">
        <v>88.2</v>
      </c>
      <c r="D10" s="27">
        <v>81</v>
      </c>
      <c r="E10" s="26">
        <v>91.836734693877602</v>
      </c>
      <c r="F10" s="27">
        <v>7.2</v>
      </c>
      <c r="G10" s="103">
        <v>8.1632653061224492</v>
      </c>
    </row>
    <row r="11" spans="1:7" x14ac:dyDescent="0.3">
      <c r="A11" s="100" t="s">
        <v>8</v>
      </c>
      <c r="B11" s="22">
        <v>1985</v>
      </c>
      <c r="C11" s="23">
        <v>88.8</v>
      </c>
      <c r="D11" s="24">
        <v>81.599999999999994</v>
      </c>
      <c r="E11" s="23">
        <v>91.891891891891902</v>
      </c>
      <c r="F11" s="24">
        <v>7.2</v>
      </c>
      <c r="G11" s="101">
        <v>8.1081081081081106</v>
      </c>
    </row>
    <row r="12" spans="1:7" hidden="1" x14ac:dyDescent="0.3">
      <c r="A12" s="102" t="s">
        <v>9</v>
      </c>
      <c r="B12" s="25">
        <v>1986</v>
      </c>
      <c r="C12" s="26">
        <v>89</v>
      </c>
      <c r="D12" s="27">
        <v>82.1</v>
      </c>
      <c r="E12" s="26">
        <v>92.247191011235998</v>
      </c>
      <c r="F12" s="27">
        <v>6.9</v>
      </c>
      <c r="G12" s="103">
        <v>7.7528089887640501</v>
      </c>
    </row>
    <row r="13" spans="1:7" hidden="1" x14ac:dyDescent="0.3">
      <c r="A13" s="102" t="s">
        <v>10</v>
      </c>
      <c r="B13" s="25">
        <v>1986</v>
      </c>
      <c r="C13" s="26">
        <v>89.5</v>
      </c>
      <c r="D13" s="27">
        <v>82.5</v>
      </c>
      <c r="E13" s="26">
        <v>92.1787709497207</v>
      </c>
      <c r="F13" s="27">
        <v>7</v>
      </c>
      <c r="G13" s="103">
        <v>7.8212290502793298</v>
      </c>
    </row>
    <row r="14" spans="1:7" x14ac:dyDescent="0.3">
      <c r="A14" s="100" t="s">
        <v>8</v>
      </c>
      <c r="B14" s="22">
        <v>1986</v>
      </c>
      <c r="C14" s="23">
        <v>89.9</v>
      </c>
      <c r="D14" s="24">
        <v>83.1</v>
      </c>
      <c r="E14" s="23">
        <v>92.436040044493893</v>
      </c>
      <c r="F14" s="24">
        <v>6.8</v>
      </c>
      <c r="G14" s="101">
        <v>7.5639599555061192</v>
      </c>
    </row>
    <row r="15" spans="1:7" hidden="1" x14ac:dyDescent="0.3">
      <c r="A15" s="102" t="s">
        <v>9</v>
      </c>
      <c r="B15" s="25">
        <v>1987</v>
      </c>
      <c r="C15" s="26">
        <v>90.2</v>
      </c>
      <c r="D15" s="27">
        <v>83.4</v>
      </c>
      <c r="E15" s="26">
        <v>92.461197339246098</v>
      </c>
      <c r="F15" s="27">
        <v>6.8</v>
      </c>
      <c r="G15" s="103">
        <v>7.5388026607538796</v>
      </c>
    </row>
    <row r="16" spans="1:7" hidden="1" x14ac:dyDescent="0.3">
      <c r="A16" s="102" t="s">
        <v>10</v>
      </c>
      <c r="B16" s="25">
        <v>1987</v>
      </c>
      <c r="C16" s="26">
        <v>90.7</v>
      </c>
      <c r="D16" s="27">
        <v>83.7</v>
      </c>
      <c r="E16" s="26">
        <v>92.282249173098094</v>
      </c>
      <c r="F16" s="27">
        <v>7</v>
      </c>
      <c r="G16" s="103">
        <v>7.7177508269018702</v>
      </c>
    </row>
    <row r="17" spans="1:7" x14ac:dyDescent="0.3">
      <c r="A17" s="100" t="s">
        <v>8</v>
      </c>
      <c r="B17" s="22">
        <v>1987</v>
      </c>
      <c r="C17" s="23">
        <v>91.3</v>
      </c>
      <c r="D17" s="24">
        <v>84.3</v>
      </c>
      <c r="E17" s="23">
        <v>92.332968236582701</v>
      </c>
      <c r="F17" s="24">
        <v>7</v>
      </c>
      <c r="G17" s="101">
        <v>7.6670317634172998</v>
      </c>
    </row>
    <row r="18" spans="1:7" hidden="1" x14ac:dyDescent="0.3">
      <c r="A18" s="102" t="s">
        <v>9</v>
      </c>
      <c r="B18" s="25">
        <v>1988</v>
      </c>
      <c r="C18" s="26">
        <v>91.8</v>
      </c>
      <c r="D18" s="27">
        <v>85.3</v>
      </c>
      <c r="E18" s="26">
        <v>92.919389978213502</v>
      </c>
      <c r="F18" s="27">
        <v>6.5</v>
      </c>
      <c r="G18" s="103">
        <v>7.08061002178649</v>
      </c>
    </row>
    <row r="19" spans="1:7" hidden="1" x14ac:dyDescent="0.3">
      <c r="A19" s="102" t="s">
        <v>10</v>
      </c>
      <c r="B19" s="25">
        <v>1988</v>
      </c>
      <c r="C19" s="26">
        <v>92.4</v>
      </c>
      <c r="D19" s="27">
        <v>85.7</v>
      </c>
      <c r="E19" s="26">
        <v>92.8</v>
      </c>
      <c r="F19" s="27">
        <v>6.7</v>
      </c>
      <c r="G19" s="103">
        <v>7.2</v>
      </c>
    </row>
    <row r="20" spans="1:7" x14ac:dyDescent="0.3">
      <c r="A20" s="100" t="s">
        <v>8</v>
      </c>
      <c r="B20" s="22">
        <v>1988</v>
      </c>
      <c r="C20" s="23">
        <v>92.6</v>
      </c>
      <c r="D20" s="24">
        <v>85.7</v>
      </c>
      <c r="E20" s="23">
        <v>92.548596112311003</v>
      </c>
      <c r="F20" s="24">
        <v>6.9</v>
      </c>
      <c r="G20" s="101">
        <v>7.4514038876889801</v>
      </c>
    </row>
    <row r="21" spans="1:7" hidden="1" x14ac:dyDescent="0.3">
      <c r="A21" s="102" t="s">
        <v>9</v>
      </c>
      <c r="B21" s="25">
        <v>1989</v>
      </c>
      <c r="C21" s="26">
        <v>93.6</v>
      </c>
      <c r="D21" s="27">
        <v>87</v>
      </c>
      <c r="E21" s="26">
        <v>93</v>
      </c>
      <c r="F21" s="27">
        <v>6.6</v>
      </c>
      <c r="G21" s="103">
        <v>7</v>
      </c>
    </row>
    <row r="22" spans="1:7" hidden="1" x14ac:dyDescent="0.3">
      <c r="A22" s="102" t="s">
        <v>10</v>
      </c>
      <c r="B22" s="25">
        <v>1989</v>
      </c>
      <c r="C22" s="26">
        <v>93.8</v>
      </c>
      <c r="D22" s="27">
        <v>87.5</v>
      </c>
      <c r="E22" s="26">
        <v>93.283582089552198</v>
      </c>
      <c r="F22" s="27">
        <v>6.3</v>
      </c>
      <c r="G22" s="103">
        <v>6.7164179104477597</v>
      </c>
    </row>
    <row r="23" spans="1:7" x14ac:dyDescent="0.3">
      <c r="A23" s="100" t="s">
        <v>8</v>
      </c>
      <c r="B23" s="22">
        <v>1989</v>
      </c>
      <c r="C23" s="23">
        <v>93.9</v>
      </c>
      <c r="D23" s="24">
        <v>87.3</v>
      </c>
      <c r="E23" s="23">
        <v>92.971246006389791</v>
      </c>
      <c r="F23" s="24">
        <v>6.6</v>
      </c>
      <c r="G23" s="101">
        <v>7.0287539936102208</v>
      </c>
    </row>
    <row r="24" spans="1:7" hidden="1" x14ac:dyDescent="0.3">
      <c r="A24" s="102" t="s">
        <v>9</v>
      </c>
      <c r="B24" s="25">
        <v>1990</v>
      </c>
      <c r="C24" s="26">
        <v>94.2</v>
      </c>
      <c r="D24" s="27">
        <v>87.9</v>
      </c>
      <c r="E24" s="26">
        <v>93.312101910828005</v>
      </c>
      <c r="F24" s="27">
        <v>6.3</v>
      </c>
      <c r="G24" s="103">
        <v>6.6878980891719699</v>
      </c>
    </row>
    <row r="25" spans="1:7" hidden="1" x14ac:dyDescent="0.3">
      <c r="A25" s="102" t="s">
        <v>10</v>
      </c>
      <c r="B25" s="25">
        <v>1990</v>
      </c>
      <c r="C25" s="26">
        <v>94.8</v>
      </c>
      <c r="D25" s="27">
        <v>88.4</v>
      </c>
      <c r="E25" s="26">
        <v>93.3</v>
      </c>
      <c r="F25" s="27">
        <v>6.4</v>
      </c>
      <c r="G25" s="103">
        <v>6.7</v>
      </c>
    </row>
    <row r="26" spans="1:7" x14ac:dyDescent="0.3">
      <c r="A26" s="100" t="s">
        <v>8</v>
      </c>
      <c r="B26" s="22">
        <v>1990</v>
      </c>
      <c r="C26" s="23">
        <v>94.7</v>
      </c>
      <c r="D26" s="24">
        <v>88.4</v>
      </c>
      <c r="E26" s="23">
        <v>93.347412882787793</v>
      </c>
      <c r="F26" s="24">
        <v>6.3</v>
      </c>
      <c r="G26" s="101">
        <v>6.6525871172122493</v>
      </c>
    </row>
    <row r="27" spans="1:7" hidden="1" x14ac:dyDescent="0.3">
      <c r="A27" s="102" t="s">
        <v>9</v>
      </c>
      <c r="B27" s="25">
        <v>1991</v>
      </c>
      <c r="C27" s="26">
        <v>95.3</v>
      </c>
      <c r="D27" s="27">
        <v>89.2</v>
      </c>
      <c r="E27" s="26">
        <v>93.599160545645304</v>
      </c>
      <c r="F27" s="27">
        <v>6.1</v>
      </c>
      <c r="G27" s="103">
        <v>6.4008394543546707</v>
      </c>
    </row>
    <row r="28" spans="1:7" hidden="1" x14ac:dyDescent="0.3">
      <c r="A28" s="102" t="s">
        <v>10</v>
      </c>
      <c r="B28" s="25">
        <v>1991</v>
      </c>
      <c r="C28" s="26">
        <v>95.5</v>
      </c>
      <c r="D28" s="27">
        <v>89.1</v>
      </c>
      <c r="E28" s="26">
        <v>93.298429319371706</v>
      </c>
      <c r="F28" s="27">
        <v>6.4</v>
      </c>
      <c r="G28" s="103">
        <v>6.7015706806282704</v>
      </c>
    </row>
    <row r="29" spans="1:7" x14ac:dyDescent="0.3">
      <c r="A29" s="100" t="s">
        <v>8</v>
      </c>
      <c r="B29" s="22">
        <v>1991</v>
      </c>
      <c r="C29" s="23">
        <v>95.7</v>
      </c>
      <c r="D29" s="24">
        <v>89.4</v>
      </c>
      <c r="E29" s="23">
        <v>93.416927899686499</v>
      </c>
      <c r="F29" s="24">
        <v>6.3</v>
      </c>
      <c r="G29" s="101">
        <v>6.5830721003134807</v>
      </c>
    </row>
    <row r="30" spans="1:7" hidden="1" x14ac:dyDescent="0.3">
      <c r="A30" s="102" t="s">
        <v>9</v>
      </c>
      <c r="B30" s="25">
        <v>1992</v>
      </c>
      <c r="C30" s="26">
        <v>96.6</v>
      </c>
      <c r="D30" s="27">
        <v>90.7</v>
      </c>
      <c r="E30" s="26">
        <v>93.892339544513504</v>
      </c>
      <c r="F30" s="27">
        <v>5.9</v>
      </c>
      <c r="G30" s="103">
        <v>6.1076604554865401</v>
      </c>
    </row>
    <row r="31" spans="1:7" hidden="1" x14ac:dyDescent="0.3">
      <c r="A31" s="102" t="s">
        <v>10</v>
      </c>
      <c r="B31" s="25">
        <v>1992</v>
      </c>
      <c r="C31" s="26">
        <v>96.6</v>
      </c>
      <c r="D31" s="27">
        <v>90.6</v>
      </c>
      <c r="E31" s="26">
        <v>93.788819875776397</v>
      </c>
      <c r="F31" s="27">
        <f t="shared" ref="F31:F69" si="0">C31-D31</f>
        <v>6</v>
      </c>
      <c r="G31" s="103">
        <v>6.2111801242236027</v>
      </c>
    </row>
    <row r="32" spans="1:7" x14ac:dyDescent="0.3">
      <c r="A32" s="100" t="s">
        <v>8</v>
      </c>
      <c r="B32" s="22">
        <v>1992</v>
      </c>
      <c r="C32" s="23">
        <v>97</v>
      </c>
      <c r="D32" s="24">
        <v>91</v>
      </c>
      <c r="E32" s="23">
        <v>93.814432989690701</v>
      </c>
      <c r="F32" s="24">
        <f t="shared" si="0"/>
        <v>6</v>
      </c>
      <c r="G32" s="101">
        <v>6.1855670103092786</v>
      </c>
    </row>
    <row r="33" spans="1:7" hidden="1" x14ac:dyDescent="0.3">
      <c r="A33" s="102" t="s">
        <v>9</v>
      </c>
      <c r="B33" s="25">
        <v>1993</v>
      </c>
      <c r="C33" s="26">
        <v>97.257000000000005</v>
      </c>
      <c r="D33" s="27">
        <v>91.603999999999999</v>
      </c>
      <c r="E33" s="26">
        <v>94.187564905353852</v>
      </c>
      <c r="F33" s="27">
        <f t="shared" si="0"/>
        <v>5.6530000000000058</v>
      </c>
      <c r="G33" s="103">
        <v>5.8124350946461494</v>
      </c>
    </row>
    <row r="34" spans="1:7" hidden="1" x14ac:dyDescent="0.3">
      <c r="A34" s="102" t="s">
        <v>10</v>
      </c>
      <c r="B34" s="25">
        <v>1993</v>
      </c>
      <c r="C34" s="26">
        <v>97.929000000000002</v>
      </c>
      <c r="D34" s="27">
        <v>92.228999999999999</v>
      </c>
      <c r="E34" s="26">
        <v>94.179456545047941</v>
      </c>
      <c r="F34" s="27">
        <f t="shared" si="0"/>
        <v>5.7000000000000028</v>
      </c>
      <c r="G34" s="103">
        <v>5.8205434549520598</v>
      </c>
    </row>
    <row r="35" spans="1:7" x14ac:dyDescent="0.3">
      <c r="A35" s="100" t="s">
        <v>8</v>
      </c>
      <c r="B35" s="22">
        <v>1993</v>
      </c>
      <c r="C35" s="23">
        <v>98.8</v>
      </c>
      <c r="D35" s="24">
        <v>93.036000000000001</v>
      </c>
      <c r="E35" s="23">
        <v>94.165991902834008</v>
      </c>
      <c r="F35" s="24">
        <f t="shared" si="0"/>
        <v>5.7639999999999958</v>
      </c>
      <c r="G35" s="101">
        <v>5.834008097165988</v>
      </c>
    </row>
    <row r="36" spans="1:7" hidden="1" x14ac:dyDescent="0.3">
      <c r="A36" s="102" t="s">
        <v>9</v>
      </c>
      <c r="B36" s="25">
        <v>1994</v>
      </c>
      <c r="C36" s="26">
        <v>98.1</v>
      </c>
      <c r="D36" s="27">
        <v>92.1</v>
      </c>
      <c r="E36" s="26">
        <v>93.883792048929664</v>
      </c>
      <c r="F36" s="27">
        <f t="shared" si="0"/>
        <v>6</v>
      </c>
      <c r="G36" s="103">
        <v>6.1162079510703373</v>
      </c>
    </row>
    <row r="37" spans="1:7" hidden="1" x14ac:dyDescent="0.3">
      <c r="A37" s="102" t="s">
        <v>10</v>
      </c>
      <c r="B37" s="25">
        <v>1994</v>
      </c>
      <c r="C37" s="26">
        <v>98.6</v>
      </c>
      <c r="D37" s="27">
        <v>92.4</v>
      </c>
      <c r="E37" s="26">
        <v>93.711967545638956</v>
      </c>
      <c r="F37" s="27">
        <f t="shared" si="0"/>
        <v>6.1999999999999886</v>
      </c>
      <c r="G37" s="103">
        <v>6.2880324543610433</v>
      </c>
    </row>
    <row r="38" spans="1:7" x14ac:dyDescent="0.3">
      <c r="A38" s="100" t="s">
        <v>8</v>
      </c>
      <c r="B38" s="22">
        <v>1994</v>
      </c>
      <c r="C38" s="23">
        <v>99.846000000000004</v>
      </c>
      <c r="D38" s="24">
        <v>93.694000000000003</v>
      </c>
      <c r="E38" s="23">
        <v>93.838511307413413</v>
      </c>
      <c r="F38" s="24">
        <f t="shared" si="0"/>
        <v>6.152000000000001</v>
      </c>
      <c r="G38" s="101">
        <v>6.1614886925865839</v>
      </c>
    </row>
    <row r="39" spans="1:7" hidden="1" x14ac:dyDescent="0.3">
      <c r="A39" s="102" t="s">
        <v>9</v>
      </c>
      <c r="B39" s="25">
        <v>1995</v>
      </c>
      <c r="C39" s="26">
        <v>99.875</v>
      </c>
      <c r="D39" s="27">
        <v>93.805000000000007</v>
      </c>
      <c r="E39" s="26">
        <v>93.922403003754695</v>
      </c>
      <c r="F39" s="27">
        <f t="shared" si="0"/>
        <v>6.0699999999999932</v>
      </c>
      <c r="G39" s="103">
        <v>6.0775969962453003</v>
      </c>
    </row>
    <row r="40" spans="1:7" hidden="1" x14ac:dyDescent="0.3">
      <c r="A40" s="102" t="s">
        <v>10</v>
      </c>
      <c r="B40" s="25">
        <v>1995</v>
      </c>
      <c r="C40" s="26">
        <v>99.951999999999998</v>
      </c>
      <c r="D40" s="27">
        <v>93.974999999999994</v>
      </c>
      <c r="E40" s="26">
        <v>94.020129662237878</v>
      </c>
      <c r="F40" s="27">
        <f t="shared" si="0"/>
        <v>5.9770000000000039</v>
      </c>
      <c r="G40" s="103">
        <v>5.9798703377621294</v>
      </c>
    </row>
    <row r="41" spans="1:7" x14ac:dyDescent="0.3">
      <c r="A41" s="100" t="s">
        <v>8</v>
      </c>
      <c r="B41" s="22">
        <v>1995</v>
      </c>
      <c r="C41" s="23">
        <v>100.399</v>
      </c>
      <c r="D41" s="24">
        <v>94.233000000000004</v>
      </c>
      <c r="E41" s="23">
        <v>93.858504566778549</v>
      </c>
      <c r="F41" s="24">
        <f t="shared" si="0"/>
        <v>6.1659999999999968</v>
      </c>
      <c r="G41" s="101">
        <v>6.1414954332214426</v>
      </c>
    </row>
    <row r="42" spans="1:7" hidden="1" x14ac:dyDescent="0.3">
      <c r="A42" s="102" t="s">
        <v>9</v>
      </c>
      <c r="B42" s="25">
        <v>1996</v>
      </c>
      <c r="C42" s="26">
        <v>100.64400000000001</v>
      </c>
      <c r="D42" s="27">
        <v>94.427000000000007</v>
      </c>
      <c r="E42" s="26">
        <v>93.822781288502043</v>
      </c>
      <c r="F42" s="27">
        <f t="shared" si="0"/>
        <v>6.2169999999999987</v>
      </c>
      <c r="G42" s="103">
        <v>6.177218711497952</v>
      </c>
    </row>
    <row r="43" spans="1:7" hidden="1" x14ac:dyDescent="0.3">
      <c r="A43" s="102" t="s">
        <v>10</v>
      </c>
      <c r="B43" s="25">
        <v>1996</v>
      </c>
      <c r="C43" s="26">
        <v>101.167</v>
      </c>
      <c r="D43" s="27">
        <v>95.024000000000001</v>
      </c>
      <c r="E43" s="26">
        <v>93.927861852185003</v>
      </c>
      <c r="F43" s="27">
        <f t="shared" si="0"/>
        <v>6.1430000000000007</v>
      </c>
      <c r="G43" s="103">
        <v>6.0721381478150001</v>
      </c>
    </row>
    <row r="44" spans="1:7" x14ac:dyDescent="0.3">
      <c r="A44" s="100" t="s">
        <v>8</v>
      </c>
      <c r="B44" s="22">
        <v>1996</v>
      </c>
      <c r="C44" s="23">
        <v>101.28400000000001</v>
      </c>
      <c r="D44" s="24">
        <v>95.128</v>
      </c>
      <c r="E44" s="23">
        <v>93.92204099364163</v>
      </c>
      <c r="F44" s="24">
        <f t="shared" si="0"/>
        <v>6.1560000000000059</v>
      </c>
      <c r="G44" s="101">
        <v>6.0779590063583644</v>
      </c>
    </row>
    <row r="45" spans="1:7" hidden="1" x14ac:dyDescent="0.3">
      <c r="A45" s="102" t="s">
        <v>9</v>
      </c>
      <c r="B45" s="25">
        <v>1997</v>
      </c>
      <c r="C45" s="26">
        <v>101.97199999999999</v>
      </c>
      <c r="D45" s="27">
        <v>95.781999999999996</v>
      </c>
      <c r="E45" s="26">
        <v>93.929706193857143</v>
      </c>
      <c r="F45" s="27">
        <f t="shared" si="0"/>
        <v>6.1899999999999977</v>
      </c>
      <c r="G45" s="103">
        <v>6.0702938061428613</v>
      </c>
    </row>
    <row r="46" spans="1:7" hidden="1" x14ac:dyDescent="0.3">
      <c r="A46" s="102" t="s">
        <v>10</v>
      </c>
      <c r="B46" s="25">
        <v>1997</v>
      </c>
      <c r="C46" s="26">
        <v>102.28700000000001</v>
      </c>
      <c r="D46" s="27">
        <v>96.091999999999999</v>
      </c>
      <c r="E46" s="26">
        <v>93.943511883230514</v>
      </c>
      <c r="F46" s="27">
        <f t="shared" si="0"/>
        <v>6.1950000000000074</v>
      </c>
      <c r="G46" s="103">
        <v>6.0564881167694891</v>
      </c>
    </row>
    <row r="47" spans="1:7" x14ac:dyDescent="0.3">
      <c r="A47" s="100" t="s">
        <v>8</v>
      </c>
      <c r="B47" s="22">
        <v>1997</v>
      </c>
      <c r="C47" s="23">
        <v>102.80500000000001</v>
      </c>
      <c r="D47" s="24">
        <v>96.472999999999999</v>
      </c>
      <c r="E47" s="23">
        <v>93.840766499683852</v>
      </c>
      <c r="F47" s="24">
        <f t="shared" si="0"/>
        <v>6.3320000000000078</v>
      </c>
      <c r="G47" s="101">
        <v>6.15923350031614</v>
      </c>
    </row>
    <row r="48" spans="1:7" hidden="1" x14ac:dyDescent="0.3">
      <c r="A48" s="102" t="s">
        <v>9</v>
      </c>
      <c r="B48" s="25">
        <v>1998</v>
      </c>
      <c r="C48" s="26">
        <v>103.43</v>
      </c>
      <c r="D48" s="27">
        <v>97.373999999999995</v>
      </c>
      <c r="E48" s="26">
        <v>94.144832253698141</v>
      </c>
      <c r="F48" s="27">
        <f t="shared" si="0"/>
        <v>6.0560000000000116</v>
      </c>
      <c r="G48" s="103">
        <v>5.8551677463018574</v>
      </c>
    </row>
    <row r="49" spans="1:7" hidden="1" x14ac:dyDescent="0.3">
      <c r="A49" s="102" t="s">
        <v>10</v>
      </c>
      <c r="B49" s="25">
        <v>1998</v>
      </c>
      <c r="C49" s="26">
        <v>103.41</v>
      </c>
      <c r="D49" s="27">
        <v>97.31</v>
      </c>
      <c r="E49" s="26">
        <v>94.101150759114219</v>
      </c>
      <c r="F49" s="27">
        <f t="shared" si="0"/>
        <v>6.0999999999999943</v>
      </c>
      <c r="G49" s="103">
        <v>5.8988492408857889</v>
      </c>
    </row>
    <row r="50" spans="1:7" x14ac:dyDescent="0.3">
      <c r="A50" s="100" t="s">
        <v>8</v>
      </c>
      <c r="B50" s="22">
        <v>1998</v>
      </c>
      <c r="C50" s="23">
        <v>104.07</v>
      </c>
      <c r="D50" s="24">
        <v>98.001000000000005</v>
      </c>
      <c r="E50" s="23">
        <v>94.168348227154809</v>
      </c>
      <c r="F50" s="24">
        <f t="shared" si="0"/>
        <v>6.0689999999999884</v>
      </c>
      <c r="G50" s="101">
        <v>5.8316517728451895</v>
      </c>
    </row>
    <row r="51" spans="1:7" hidden="1" x14ac:dyDescent="0.3">
      <c r="A51" s="102" t="s">
        <v>9</v>
      </c>
      <c r="B51" s="25">
        <v>1999</v>
      </c>
      <c r="C51" s="26">
        <v>104.782</v>
      </c>
      <c r="D51" s="27">
        <v>98.513000000000005</v>
      </c>
      <c r="E51" s="26">
        <v>94.017102174037532</v>
      </c>
      <c r="F51" s="27">
        <f t="shared" si="0"/>
        <v>6.2689999999999912</v>
      </c>
      <c r="G51" s="103">
        <v>5.9828978259624659</v>
      </c>
    </row>
    <row r="52" spans="1:7" hidden="1" x14ac:dyDescent="0.3">
      <c r="A52" s="102" t="s">
        <v>10</v>
      </c>
      <c r="B52" s="25">
        <v>1999</v>
      </c>
      <c r="C52" s="26">
        <v>105.05200000000001</v>
      </c>
      <c r="D52" s="27">
        <v>99.180999999999997</v>
      </c>
      <c r="E52" s="26">
        <v>94.411339146327521</v>
      </c>
      <c r="F52" s="27">
        <f t="shared" si="0"/>
        <v>5.8710000000000093</v>
      </c>
      <c r="G52" s="103">
        <v>5.5886608536724749</v>
      </c>
    </row>
    <row r="53" spans="1:7" x14ac:dyDescent="0.3">
      <c r="A53" s="100" t="s">
        <v>8</v>
      </c>
      <c r="B53" s="22">
        <v>1999</v>
      </c>
      <c r="C53" s="23">
        <v>105.381</v>
      </c>
      <c r="D53" s="24">
        <v>99.114000000000004</v>
      </c>
      <c r="E53" s="23">
        <v>94.053007657926955</v>
      </c>
      <c r="F53" s="24">
        <f t="shared" si="0"/>
        <v>6.2669999999999959</v>
      </c>
      <c r="G53" s="101">
        <v>5.9469923420730453</v>
      </c>
    </row>
    <row r="54" spans="1:7" hidden="1" x14ac:dyDescent="0.3">
      <c r="A54" s="102" t="s">
        <v>9</v>
      </c>
      <c r="B54" s="25">
        <v>2000</v>
      </c>
      <c r="C54" s="26">
        <v>105.34699999999999</v>
      </c>
      <c r="D54" s="27">
        <v>99.644000000000005</v>
      </c>
      <c r="E54" s="26">
        <v>94.586461883110118</v>
      </c>
      <c r="F54" s="27">
        <f t="shared" si="0"/>
        <v>5.7029999999999887</v>
      </c>
      <c r="G54" s="103">
        <v>5.4135381168898871</v>
      </c>
    </row>
    <row r="55" spans="1:7" hidden="1" x14ac:dyDescent="0.3">
      <c r="A55" s="102" t="s">
        <v>10</v>
      </c>
      <c r="B55" s="25">
        <v>2000</v>
      </c>
      <c r="C55" s="26">
        <v>105.75700000000001</v>
      </c>
      <c r="D55" s="27">
        <v>99.825999999999993</v>
      </c>
      <c r="E55" s="26">
        <v>94.391860586060488</v>
      </c>
      <c r="F55" s="27">
        <f t="shared" si="0"/>
        <v>5.9310000000000116</v>
      </c>
      <c r="G55" s="103">
        <v>5.6081394139395133</v>
      </c>
    </row>
    <row r="56" spans="1:7" x14ac:dyDescent="0.3">
      <c r="A56" s="100" t="s">
        <v>8</v>
      </c>
      <c r="B56" s="22">
        <v>2000</v>
      </c>
      <c r="C56" s="23">
        <v>106.473</v>
      </c>
      <c r="D56" s="24">
        <v>100.181</v>
      </c>
      <c r="E56" s="23">
        <v>94.090520601467048</v>
      </c>
      <c r="F56" s="24">
        <f t="shared" si="0"/>
        <v>6.2920000000000016</v>
      </c>
      <c r="G56" s="101">
        <v>5.9094793985329632</v>
      </c>
    </row>
    <row r="57" spans="1:7" hidden="1" x14ac:dyDescent="0.3">
      <c r="A57" s="102" t="s">
        <v>9</v>
      </c>
      <c r="B57" s="25">
        <v>2001</v>
      </c>
      <c r="C57" s="26">
        <v>106.959</v>
      </c>
      <c r="D57" s="27">
        <v>101.133</v>
      </c>
      <c r="E57" s="26">
        <v>94.553053039014941</v>
      </c>
      <c r="F57" s="27">
        <f t="shared" si="0"/>
        <v>5.8260000000000076</v>
      </c>
      <c r="G57" s="103">
        <v>5.4469469609850574</v>
      </c>
    </row>
    <row r="58" spans="1:7" hidden="1" x14ac:dyDescent="0.3">
      <c r="A58" s="102" t="s">
        <v>10</v>
      </c>
      <c r="B58" s="25">
        <v>2001</v>
      </c>
      <c r="C58" s="26">
        <v>106.867</v>
      </c>
      <c r="D58" s="27">
        <v>101.676</v>
      </c>
      <c r="E58" s="26">
        <v>95.142560378788588</v>
      </c>
      <c r="F58" s="27">
        <f t="shared" si="0"/>
        <v>5.1910000000000025</v>
      </c>
      <c r="G58" s="103">
        <v>4.8574396212114141</v>
      </c>
    </row>
    <row r="59" spans="1:7" x14ac:dyDescent="0.3">
      <c r="A59" s="100" t="s">
        <v>8</v>
      </c>
      <c r="B59" s="22">
        <v>2001</v>
      </c>
      <c r="C59" s="23">
        <v>107.687</v>
      </c>
      <c r="D59" s="24">
        <v>102.18300000000001</v>
      </c>
      <c r="E59" s="23">
        <v>94.888890952482669</v>
      </c>
      <c r="F59" s="24">
        <f t="shared" si="0"/>
        <v>5.5039999999999907</v>
      </c>
      <c r="G59" s="101">
        <v>5.111109047517334</v>
      </c>
    </row>
    <row r="60" spans="1:7" hidden="1" x14ac:dyDescent="0.3">
      <c r="A60" s="102" t="s">
        <v>9</v>
      </c>
      <c r="B60" s="25">
        <v>2002</v>
      </c>
      <c r="C60" s="26">
        <v>108.261</v>
      </c>
      <c r="D60" s="27">
        <v>103.43600000000001</v>
      </c>
      <c r="E60" s="26">
        <v>95.543178060428048</v>
      </c>
      <c r="F60" s="27">
        <f t="shared" si="0"/>
        <v>4.8249999999999886</v>
      </c>
      <c r="G60" s="103">
        <v>4.4568219395719497</v>
      </c>
    </row>
    <row r="61" spans="1:7" hidden="1" x14ac:dyDescent="0.3">
      <c r="A61" s="102" t="s">
        <v>10</v>
      </c>
      <c r="B61" s="25">
        <v>2002</v>
      </c>
      <c r="C61" s="26">
        <v>108.508</v>
      </c>
      <c r="D61" s="27">
        <v>103.212</v>
      </c>
      <c r="E61" s="26">
        <v>95.119253879898253</v>
      </c>
      <c r="F61" s="27">
        <f t="shared" si="0"/>
        <v>5.2959999999999923</v>
      </c>
      <c r="G61" s="103">
        <v>4.8807461201017368</v>
      </c>
    </row>
    <row r="62" spans="1:7" x14ac:dyDescent="0.3">
      <c r="A62" s="100" t="s">
        <v>8</v>
      </c>
      <c r="B62" s="22">
        <v>2002</v>
      </c>
      <c r="C62" s="23">
        <v>109.032</v>
      </c>
      <c r="D62" s="24">
        <v>103.96</v>
      </c>
      <c r="E62" s="23">
        <v>95.348154670188563</v>
      </c>
      <c r="F62" s="24">
        <f t="shared" si="0"/>
        <v>5.0720000000000027</v>
      </c>
      <c r="G62" s="101">
        <v>4.6518453298114339</v>
      </c>
    </row>
    <row r="63" spans="1:7" hidden="1" x14ac:dyDescent="0.3">
      <c r="A63" s="102" t="s">
        <v>9</v>
      </c>
      <c r="B63" s="25">
        <v>2003</v>
      </c>
      <c r="C63" s="26">
        <v>112.108</v>
      </c>
      <c r="D63" s="27">
        <v>107.09699999999999</v>
      </c>
      <c r="E63" s="26">
        <v>95.530203018517852</v>
      </c>
      <c r="F63" s="27">
        <f t="shared" si="0"/>
        <v>5.0110000000000099</v>
      </c>
      <c r="G63" s="103">
        <v>4.4697969814821503</v>
      </c>
    </row>
    <row r="64" spans="1:7" hidden="1" x14ac:dyDescent="0.3">
      <c r="A64" s="102" t="s">
        <v>10</v>
      </c>
      <c r="B64" s="25">
        <v>2003</v>
      </c>
      <c r="C64" s="26">
        <v>112.117</v>
      </c>
      <c r="D64" s="27">
        <v>106.776</v>
      </c>
      <c r="E64" s="26">
        <v>95.236226442020381</v>
      </c>
      <c r="F64" s="27">
        <f t="shared" si="0"/>
        <v>5.3410000000000082</v>
      </c>
      <c r="G64" s="103">
        <v>4.7637735579796177</v>
      </c>
    </row>
    <row r="65" spans="1:7" x14ac:dyDescent="0.3">
      <c r="A65" s="100" t="s">
        <v>8</v>
      </c>
      <c r="B65" s="22">
        <v>2003</v>
      </c>
      <c r="C65" s="23">
        <v>113.105</v>
      </c>
      <c r="D65" s="24">
        <v>107.092</v>
      </c>
      <c r="E65" s="23">
        <v>94.683700985809637</v>
      </c>
      <c r="F65" s="24">
        <f t="shared" si="0"/>
        <v>6.0130000000000052</v>
      </c>
      <c r="G65" s="101">
        <v>5.316299014190359</v>
      </c>
    </row>
    <row r="66" spans="1:7" hidden="1" x14ac:dyDescent="0.3">
      <c r="A66" s="102" t="s">
        <v>9</v>
      </c>
      <c r="B66" s="25">
        <v>2004</v>
      </c>
      <c r="C66" s="26">
        <v>112.94499999999999</v>
      </c>
      <c r="D66" s="27">
        <v>106.408</v>
      </c>
      <c r="E66" s="26">
        <v>94.212227190225335</v>
      </c>
      <c r="F66" s="27">
        <f t="shared" si="0"/>
        <v>6.5369999999999919</v>
      </c>
      <c r="G66" s="103">
        <v>5.7877728097746619</v>
      </c>
    </row>
    <row r="67" spans="1:7" hidden="1" x14ac:dyDescent="0.3">
      <c r="A67" s="102" t="s">
        <v>10</v>
      </c>
      <c r="B67" s="25">
        <v>2004</v>
      </c>
      <c r="C67" s="26">
        <v>113.53</v>
      </c>
      <c r="D67" s="27">
        <v>106.455</v>
      </c>
      <c r="E67" s="26">
        <v>93.768167004316041</v>
      </c>
      <c r="F67" s="27">
        <f t="shared" si="0"/>
        <v>7.0750000000000028</v>
      </c>
      <c r="G67" s="103">
        <v>6.2318329956839627</v>
      </c>
    </row>
    <row r="68" spans="1:7" x14ac:dyDescent="0.3">
      <c r="A68" s="100" t="s">
        <v>8</v>
      </c>
      <c r="B68" s="22">
        <v>2004</v>
      </c>
      <c r="C68" s="23">
        <v>113.76300000000001</v>
      </c>
      <c r="D68" s="24">
        <v>106.357</v>
      </c>
      <c r="E68" s="23">
        <v>93.489974772113953</v>
      </c>
      <c r="F68" s="24">
        <f t="shared" si="0"/>
        <v>7.4060000000000059</v>
      </c>
      <c r="G68" s="101">
        <v>6.5100252278860484</v>
      </c>
    </row>
    <row r="69" spans="1:7" hidden="1" x14ac:dyDescent="0.3">
      <c r="A69" s="102" t="s">
        <v>9</v>
      </c>
      <c r="B69" s="25">
        <v>2005</v>
      </c>
      <c r="C69" s="26">
        <v>114.5</v>
      </c>
      <c r="D69" s="27">
        <v>105.8</v>
      </c>
      <c r="E69" s="26">
        <v>92.4</v>
      </c>
      <c r="F69" s="27">
        <f t="shared" si="0"/>
        <v>8.7000000000000028</v>
      </c>
      <c r="G69" s="103">
        <v>7.6</v>
      </c>
    </row>
    <row r="70" spans="1:7" hidden="1" x14ac:dyDescent="0.3">
      <c r="A70" s="102" t="s">
        <v>10</v>
      </c>
      <c r="B70" s="25">
        <v>2005</v>
      </c>
      <c r="C70" s="26">
        <v>114.4</v>
      </c>
      <c r="D70" s="27">
        <v>107.5</v>
      </c>
      <c r="E70" s="26">
        <v>94</v>
      </c>
      <c r="F70" s="27">
        <v>6.8</v>
      </c>
      <c r="G70" s="103">
        <v>6</v>
      </c>
    </row>
    <row r="71" spans="1:7" x14ac:dyDescent="0.3">
      <c r="A71" s="100" t="s">
        <v>8</v>
      </c>
      <c r="B71" s="22">
        <v>2005</v>
      </c>
      <c r="C71" s="23">
        <v>115.17400000000001</v>
      </c>
      <c r="D71" s="24">
        <v>106.976</v>
      </c>
      <c r="E71" s="23">
        <v>92.882074079219251</v>
      </c>
      <c r="F71" s="24">
        <f t="shared" ref="F71:F96" si="1">C71-D71</f>
        <v>8.1980000000000075</v>
      </c>
      <c r="G71" s="101">
        <v>7.1179259207807375</v>
      </c>
    </row>
    <row r="72" spans="1:7" hidden="1" x14ac:dyDescent="0.3">
      <c r="A72" s="102" t="s">
        <v>9</v>
      </c>
      <c r="B72" s="25">
        <v>2006</v>
      </c>
      <c r="C72" s="26">
        <v>115.535</v>
      </c>
      <c r="D72" s="27">
        <v>107.18</v>
      </c>
      <c r="E72" s="26">
        <v>92.768425152551188</v>
      </c>
      <c r="F72" s="27">
        <f t="shared" si="1"/>
        <v>8.3549999999999898</v>
      </c>
      <c r="G72" s="103">
        <v>7.2315748474488171</v>
      </c>
    </row>
    <row r="73" spans="1:7" hidden="1" x14ac:dyDescent="0.3">
      <c r="A73" s="102" t="s">
        <v>10</v>
      </c>
      <c r="B73" s="25">
        <v>2006</v>
      </c>
      <c r="C73" s="26">
        <v>116.232</v>
      </c>
      <c r="D73" s="27">
        <v>109.93600000000001</v>
      </c>
      <c r="E73" s="26">
        <v>94.58324729850645</v>
      </c>
      <c r="F73" s="27">
        <f t="shared" si="1"/>
        <v>6.2959999999999923</v>
      </c>
      <c r="G73" s="103">
        <v>5.4167527014935581</v>
      </c>
    </row>
    <row r="74" spans="1:7" x14ac:dyDescent="0.3">
      <c r="A74" s="100" t="s">
        <v>8</v>
      </c>
      <c r="B74" s="22">
        <v>2006</v>
      </c>
      <c r="C74" s="23">
        <v>116.39100000000001</v>
      </c>
      <c r="D74" s="24">
        <v>108.759</v>
      </c>
      <c r="E74" s="23">
        <v>93.442791968451161</v>
      </c>
      <c r="F74" s="24">
        <f t="shared" si="1"/>
        <v>7.632000000000005</v>
      </c>
      <c r="G74" s="101">
        <v>6.5572080315488348</v>
      </c>
    </row>
    <row r="75" spans="1:7" hidden="1" x14ac:dyDescent="0.3">
      <c r="A75" s="102" t="s">
        <v>9</v>
      </c>
      <c r="B75" s="25">
        <v>2007</v>
      </c>
      <c r="C75" s="26">
        <v>117.133</v>
      </c>
      <c r="D75" s="27">
        <v>110.767</v>
      </c>
      <c r="E75" s="26">
        <v>94.565152433558424</v>
      </c>
      <c r="F75" s="27">
        <f t="shared" si="1"/>
        <v>6.3659999999999997</v>
      </c>
      <c r="G75" s="103">
        <v>5.4348475664415661</v>
      </c>
    </row>
    <row r="76" spans="1:7" hidden="1" x14ac:dyDescent="0.3">
      <c r="A76" s="102" t="s">
        <v>10</v>
      </c>
      <c r="B76" s="25">
        <v>2007</v>
      </c>
      <c r="C76" s="26">
        <v>117.67700000000001</v>
      </c>
      <c r="D76" s="27">
        <v>111.744</v>
      </c>
      <c r="E76" s="26">
        <v>94.958233129668486</v>
      </c>
      <c r="F76" s="27">
        <f t="shared" si="1"/>
        <v>5.9330000000000069</v>
      </c>
      <c r="G76" s="103">
        <v>5.0417668703315064</v>
      </c>
    </row>
    <row r="77" spans="1:7" x14ac:dyDescent="0.3">
      <c r="A77" s="100" t="s">
        <v>8</v>
      </c>
      <c r="B77" s="22">
        <v>2007</v>
      </c>
      <c r="C77" s="23">
        <v>118.185</v>
      </c>
      <c r="D77" s="24">
        <v>112.167</v>
      </c>
      <c r="E77" s="23">
        <v>94.9079832466049</v>
      </c>
      <c r="F77" s="24">
        <f t="shared" si="1"/>
        <v>6.0180000000000007</v>
      </c>
      <c r="G77" s="101">
        <v>5.0920167533951011</v>
      </c>
    </row>
    <row r="78" spans="1:7" hidden="1" x14ac:dyDescent="0.3">
      <c r="A78" s="102" t="s">
        <v>9</v>
      </c>
      <c r="B78" s="25">
        <v>2008</v>
      </c>
      <c r="C78" s="26">
        <v>117.83</v>
      </c>
      <c r="D78" s="27">
        <v>112.19499999999999</v>
      </c>
      <c r="E78" s="26">
        <v>95.217686497496388</v>
      </c>
      <c r="F78" s="27">
        <f t="shared" si="1"/>
        <v>5.6350000000000051</v>
      </c>
      <c r="G78" s="103">
        <v>4.7823135025036114</v>
      </c>
    </row>
    <row r="79" spans="1:7" hidden="1" x14ac:dyDescent="0.3">
      <c r="A79" s="102" t="s">
        <v>10</v>
      </c>
      <c r="B79" s="25">
        <v>2008</v>
      </c>
      <c r="C79" s="26">
        <v>118.01900000000001</v>
      </c>
      <c r="D79" s="27">
        <v>112.551</v>
      </c>
      <c r="E79" s="26">
        <v>95.366847710961792</v>
      </c>
      <c r="F79" s="27">
        <f t="shared" si="1"/>
        <v>5.4680000000000035</v>
      </c>
      <c r="G79" s="103">
        <v>4.6331522890382084</v>
      </c>
    </row>
    <row r="80" spans="1:7" x14ac:dyDescent="0.3">
      <c r="A80" s="100" t="s">
        <v>8</v>
      </c>
      <c r="B80" s="22">
        <v>2008</v>
      </c>
      <c r="C80" s="23">
        <v>118.572</v>
      </c>
      <c r="D80" s="24">
        <v>112.682</v>
      </c>
      <c r="E80" s="23">
        <v>95.032554059980441</v>
      </c>
      <c r="F80" s="24">
        <f t="shared" si="1"/>
        <v>5.8900000000000006</v>
      </c>
      <c r="G80" s="101">
        <v>4.9674459400195667</v>
      </c>
    </row>
    <row r="81" spans="1:7" hidden="1" x14ac:dyDescent="0.3">
      <c r="A81" s="102" t="s">
        <v>9</v>
      </c>
      <c r="B81" s="25">
        <v>2009</v>
      </c>
      <c r="C81" s="26">
        <v>118.38200000000001</v>
      </c>
      <c r="D81" s="27">
        <v>113.22</v>
      </c>
      <c r="E81" s="26">
        <v>95.639539794901253</v>
      </c>
      <c r="F81" s="27">
        <f t="shared" si="1"/>
        <v>5.1620000000000061</v>
      </c>
      <c r="G81" s="103">
        <v>4.3604602050987529</v>
      </c>
    </row>
    <row r="82" spans="1:7" hidden="1" x14ac:dyDescent="0.3">
      <c r="A82" s="102" t="s">
        <v>10</v>
      </c>
      <c r="B82" s="25">
        <v>2009</v>
      </c>
      <c r="C82" s="26">
        <v>118.369</v>
      </c>
      <c r="D82" s="27">
        <v>113.304</v>
      </c>
      <c r="E82" s="26">
        <v>95.721008034198135</v>
      </c>
      <c r="F82" s="27">
        <f t="shared" si="1"/>
        <v>5.0649999999999977</v>
      </c>
      <c r="G82" s="103">
        <v>4.2789919658018549</v>
      </c>
    </row>
    <row r="83" spans="1:7" x14ac:dyDescent="0.3">
      <c r="A83" s="100" t="s">
        <v>8</v>
      </c>
      <c r="B83" s="22">
        <v>2009</v>
      </c>
      <c r="C83" s="23">
        <v>119.152</v>
      </c>
      <c r="D83" s="24">
        <v>114.038</v>
      </c>
      <c r="E83" s="23">
        <v>95.708003222774266</v>
      </c>
      <c r="F83" s="24">
        <f t="shared" si="1"/>
        <v>5.1140000000000043</v>
      </c>
      <c r="G83" s="101">
        <v>4.2919967772257328</v>
      </c>
    </row>
    <row r="84" spans="1:7" hidden="1" x14ac:dyDescent="0.3">
      <c r="A84" s="102" t="s">
        <v>9</v>
      </c>
      <c r="B84" s="25">
        <v>2010</v>
      </c>
      <c r="C84" s="26">
        <v>118.27800000000001</v>
      </c>
      <c r="D84" s="27">
        <v>113.58199999999999</v>
      </c>
      <c r="E84" s="26">
        <v>96.029692757740222</v>
      </c>
      <c r="F84" s="27">
        <f t="shared" si="1"/>
        <v>4.6960000000000122</v>
      </c>
      <c r="G84" s="103">
        <v>3.9703072422597714</v>
      </c>
    </row>
    <row r="85" spans="1:7" hidden="1" x14ac:dyDescent="0.3">
      <c r="A85" s="102" t="s">
        <v>10</v>
      </c>
      <c r="B85" s="25">
        <v>2010</v>
      </c>
      <c r="C85" s="26">
        <v>118.3</v>
      </c>
      <c r="D85" s="27">
        <v>113.512</v>
      </c>
      <c r="E85" s="26">
        <v>95.952662721893489</v>
      </c>
      <c r="F85" s="27">
        <f t="shared" si="1"/>
        <v>4.7879999999999967</v>
      </c>
      <c r="G85" s="103">
        <v>4.0473372781065065</v>
      </c>
    </row>
    <row r="86" spans="1:7" x14ac:dyDescent="0.3">
      <c r="A86" s="100" t="s">
        <v>8</v>
      </c>
      <c r="B86" s="22">
        <v>2010</v>
      </c>
      <c r="C86" s="23">
        <v>119.4</v>
      </c>
      <c r="D86" s="24">
        <v>114</v>
      </c>
      <c r="E86" s="23">
        <v>95.477386934673362</v>
      </c>
      <c r="F86" s="24">
        <f t="shared" si="1"/>
        <v>5.4000000000000057</v>
      </c>
      <c r="G86" s="101">
        <v>4.5226130653266372</v>
      </c>
    </row>
    <row r="87" spans="1:7" hidden="1" x14ac:dyDescent="0.3">
      <c r="A87" s="102" t="s">
        <v>9</v>
      </c>
      <c r="B87" s="25">
        <v>2011</v>
      </c>
      <c r="C87" s="26">
        <v>119.8</v>
      </c>
      <c r="D87" s="27">
        <v>114.9</v>
      </c>
      <c r="E87" s="26">
        <v>95.909849749582648</v>
      </c>
      <c r="F87" s="27">
        <f t="shared" si="1"/>
        <v>4.8999999999999915</v>
      </c>
      <c r="G87" s="103">
        <v>4.0901502504173548</v>
      </c>
    </row>
    <row r="88" spans="1:7" hidden="1" x14ac:dyDescent="0.3">
      <c r="A88" s="102" t="s">
        <v>10</v>
      </c>
      <c r="B88" s="25">
        <v>2011</v>
      </c>
      <c r="C88" s="26">
        <v>119.3</v>
      </c>
      <c r="D88" s="27">
        <v>114.1</v>
      </c>
      <c r="E88" s="26">
        <v>95.641240569991609</v>
      </c>
      <c r="F88" s="27">
        <f t="shared" si="1"/>
        <v>5.2000000000000028</v>
      </c>
      <c r="G88" s="103">
        <v>4.3587594300083845</v>
      </c>
    </row>
    <row r="89" spans="1:7" x14ac:dyDescent="0.3">
      <c r="A89" s="100" t="s">
        <v>8</v>
      </c>
      <c r="B89" s="22">
        <v>2011</v>
      </c>
      <c r="C89" s="23">
        <v>119.7</v>
      </c>
      <c r="D89" s="24">
        <v>114.4</v>
      </c>
      <c r="E89" s="23">
        <f>100*D89/C89</f>
        <v>95.572263993316625</v>
      </c>
      <c r="F89" s="24">
        <f t="shared" si="1"/>
        <v>5.2999999999999972</v>
      </c>
      <c r="G89" s="101">
        <f t="shared" ref="G89:G96" si="2">100-E89</f>
        <v>4.4277360066833751</v>
      </c>
    </row>
    <row r="90" spans="1:7" hidden="1" x14ac:dyDescent="0.3">
      <c r="A90" s="102" t="s">
        <v>9</v>
      </c>
      <c r="B90" s="25">
        <v>2012</v>
      </c>
      <c r="C90" s="26">
        <v>121.9</v>
      </c>
      <c r="D90" s="27">
        <v>117</v>
      </c>
      <c r="E90" s="26">
        <f>100*D90/C90</f>
        <v>95.980311730926985</v>
      </c>
      <c r="F90" s="27">
        <f t="shared" si="1"/>
        <v>4.9000000000000057</v>
      </c>
      <c r="G90" s="103">
        <f t="shared" si="2"/>
        <v>4.0196882690730149</v>
      </c>
    </row>
    <row r="91" spans="1:7" hidden="1" x14ac:dyDescent="0.3">
      <c r="A91" s="102" t="s">
        <v>10</v>
      </c>
      <c r="B91" s="25">
        <v>2012</v>
      </c>
      <c r="C91" s="26">
        <v>121.7</v>
      </c>
      <c r="D91" s="27">
        <v>117</v>
      </c>
      <c r="E91" s="26">
        <f>100*D91/C91</f>
        <v>96.138044371405087</v>
      </c>
      <c r="F91" s="27">
        <f t="shared" si="1"/>
        <v>4.7000000000000028</v>
      </c>
      <c r="G91" s="103">
        <f t="shared" si="2"/>
        <v>3.861955628594913</v>
      </c>
    </row>
    <row r="92" spans="1:7" x14ac:dyDescent="0.3">
      <c r="A92" s="100" t="s">
        <v>8</v>
      </c>
      <c r="B92" s="22">
        <v>2012</v>
      </c>
      <c r="C92" s="23">
        <v>122</v>
      </c>
      <c r="D92" s="24">
        <v>116.9</v>
      </c>
      <c r="E92" s="23">
        <v>95.8</v>
      </c>
      <c r="F92" s="24">
        <f t="shared" si="1"/>
        <v>5.0999999999999943</v>
      </c>
      <c r="G92" s="101">
        <f t="shared" si="2"/>
        <v>4.2000000000000028</v>
      </c>
    </row>
    <row r="93" spans="1:7" hidden="1" x14ac:dyDescent="0.3">
      <c r="A93" s="102" t="s">
        <v>9</v>
      </c>
      <c r="B93" s="25">
        <v>2013</v>
      </c>
      <c r="C93" s="26">
        <v>123.3</v>
      </c>
      <c r="D93" s="27">
        <v>118.3</v>
      </c>
      <c r="E93" s="26">
        <v>96</v>
      </c>
      <c r="F93" s="27">
        <f t="shared" si="1"/>
        <v>5</v>
      </c>
      <c r="G93" s="103">
        <f t="shared" si="2"/>
        <v>4</v>
      </c>
    </row>
    <row r="94" spans="1:7" hidden="1" x14ac:dyDescent="0.3">
      <c r="A94" s="102" t="s">
        <v>10</v>
      </c>
      <c r="B94" s="25">
        <v>2013</v>
      </c>
      <c r="C94" s="26">
        <v>123.1</v>
      </c>
      <c r="D94" s="27">
        <v>118.3</v>
      </c>
      <c r="E94" s="26">
        <f>100*D94/C94</f>
        <v>96.100731112916336</v>
      </c>
      <c r="F94" s="27">
        <f t="shared" si="1"/>
        <v>4.7999999999999972</v>
      </c>
      <c r="G94" s="103">
        <f t="shared" si="2"/>
        <v>3.8992688870836645</v>
      </c>
    </row>
    <row r="95" spans="1:7" x14ac:dyDescent="0.3">
      <c r="A95" s="100" t="s">
        <v>8</v>
      </c>
      <c r="B95" s="22">
        <v>2013</v>
      </c>
      <c r="C95" s="23">
        <v>123.7</v>
      </c>
      <c r="D95" s="24">
        <v>118.4</v>
      </c>
      <c r="E95" s="23">
        <f>100*D95/C95</f>
        <v>95.715440582053347</v>
      </c>
      <c r="F95" s="24">
        <f t="shared" si="1"/>
        <v>5.2999999999999972</v>
      </c>
      <c r="G95" s="101">
        <f t="shared" si="2"/>
        <v>4.2845594179466531</v>
      </c>
    </row>
    <row r="96" spans="1:7" hidden="1" x14ac:dyDescent="0.3">
      <c r="A96" s="102" t="s">
        <v>9</v>
      </c>
      <c r="B96" s="25">
        <v>2014</v>
      </c>
      <c r="C96" s="26">
        <v>124.2</v>
      </c>
      <c r="D96" s="27">
        <v>119.5</v>
      </c>
      <c r="E96" s="26">
        <v>96.3</v>
      </c>
      <c r="F96" s="27">
        <f t="shared" si="1"/>
        <v>4.7000000000000028</v>
      </c>
      <c r="G96" s="103">
        <f t="shared" si="2"/>
        <v>3.7000000000000028</v>
      </c>
    </row>
    <row r="97" spans="1:8" hidden="1" x14ac:dyDescent="0.3">
      <c r="A97" s="102" t="s">
        <v>10</v>
      </c>
      <c r="B97" s="25">
        <v>2014</v>
      </c>
      <c r="C97" s="26">
        <v>123.9</v>
      </c>
      <c r="D97" s="27">
        <v>119</v>
      </c>
      <c r="E97" s="26">
        <v>96</v>
      </c>
      <c r="F97" s="27">
        <v>4.9000000000000057</v>
      </c>
      <c r="G97" s="103">
        <v>3.9548022598870034</v>
      </c>
    </row>
    <row r="98" spans="1:8" x14ac:dyDescent="0.3">
      <c r="A98" s="100" t="s">
        <v>8</v>
      </c>
      <c r="B98" s="22">
        <v>2014</v>
      </c>
      <c r="C98" s="23">
        <v>124.8</v>
      </c>
      <c r="D98" s="24">
        <v>119.9</v>
      </c>
      <c r="E98" s="23">
        <v>96.07</v>
      </c>
      <c r="F98" s="24">
        <f t="shared" ref="F98:F104" si="3">C98-D98</f>
        <v>4.8999999999999915</v>
      </c>
      <c r="G98" s="101">
        <v>3.9</v>
      </c>
    </row>
    <row r="99" spans="1:8" hidden="1" x14ac:dyDescent="0.3">
      <c r="A99" s="100" t="s">
        <v>9</v>
      </c>
      <c r="B99" s="22">
        <v>2015</v>
      </c>
      <c r="C99" s="23">
        <v>125.5</v>
      </c>
      <c r="D99" s="24">
        <v>121.10599999999999</v>
      </c>
      <c r="E99" s="23">
        <v>96.49</v>
      </c>
      <c r="F99" s="24">
        <f t="shared" si="3"/>
        <v>4.3940000000000055</v>
      </c>
      <c r="G99" s="101">
        <v>3.5</v>
      </c>
    </row>
    <row r="100" spans="1:8" hidden="1" x14ac:dyDescent="0.3">
      <c r="A100" s="100" t="s">
        <v>10</v>
      </c>
      <c r="B100" s="22">
        <v>2015</v>
      </c>
      <c r="C100" s="23">
        <v>125.8</v>
      </c>
      <c r="D100" s="24">
        <v>121.7</v>
      </c>
      <c r="E100" s="23">
        <v>96.3</v>
      </c>
      <c r="F100" s="24">
        <f t="shared" si="3"/>
        <v>4.0999999999999943</v>
      </c>
      <c r="G100" s="101">
        <v>3.5</v>
      </c>
    </row>
    <row r="101" spans="1:8" x14ac:dyDescent="0.3">
      <c r="A101" s="100" t="s">
        <v>8</v>
      </c>
      <c r="B101" s="22">
        <v>2015</v>
      </c>
      <c r="C101" s="23">
        <v>126.1</v>
      </c>
      <c r="D101" s="24">
        <v>122.2</v>
      </c>
      <c r="E101" s="23">
        <v>96.3</v>
      </c>
      <c r="F101" s="24">
        <f t="shared" si="3"/>
        <v>3.8999999999999915</v>
      </c>
      <c r="G101" s="101">
        <v>3.1</v>
      </c>
    </row>
    <row r="102" spans="1:8" hidden="1" x14ac:dyDescent="0.3">
      <c r="A102" s="100" t="s">
        <v>9</v>
      </c>
      <c r="B102" s="22">
        <v>2016</v>
      </c>
      <c r="C102" s="23">
        <v>127.2</v>
      </c>
      <c r="D102" s="24">
        <v>122.7</v>
      </c>
      <c r="E102" s="23">
        <v>96.5</v>
      </c>
      <c r="F102" s="24">
        <f t="shared" si="3"/>
        <v>4.5</v>
      </c>
      <c r="G102" s="101">
        <f>100-E102</f>
        <v>3.5</v>
      </c>
    </row>
    <row r="103" spans="1:8" hidden="1" x14ac:dyDescent="0.3">
      <c r="A103" s="100" t="s">
        <v>10</v>
      </c>
      <c r="B103" s="22">
        <v>2016</v>
      </c>
      <c r="C103" s="23">
        <v>127</v>
      </c>
      <c r="D103" s="24">
        <f>C103*0.964</f>
        <v>122.428</v>
      </c>
      <c r="E103" s="23">
        <v>96.4</v>
      </c>
      <c r="F103" s="24">
        <f t="shared" si="3"/>
        <v>4.5720000000000027</v>
      </c>
      <c r="G103" s="101">
        <f>100-E103</f>
        <v>3.5999999999999943</v>
      </c>
    </row>
    <row r="104" spans="1:8" x14ac:dyDescent="0.3">
      <c r="A104" s="100" t="s">
        <v>8</v>
      </c>
      <c r="B104" s="22">
        <v>2016</v>
      </c>
      <c r="C104" s="23">
        <v>127.3</v>
      </c>
      <c r="D104" s="24">
        <v>122.6</v>
      </c>
      <c r="E104" s="23">
        <v>96.3</v>
      </c>
      <c r="F104" s="24">
        <f t="shared" si="3"/>
        <v>4.7000000000000028</v>
      </c>
      <c r="G104" s="101">
        <f>100-E104</f>
        <v>3.7000000000000028</v>
      </c>
      <c r="H104" s="12" t="s">
        <v>11</v>
      </c>
    </row>
    <row r="105" spans="1:8" hidden="1" x14ac:dyDescent="0.3">
      <c r="A105" s="100" t="s">
        <v>9</v>
      </c>
      <c r="B105" s="22">
        <v>2017</v>
      </c>
      <c r="C105" s="23">
        <v>127.4</v>
      </c>
      <c r="D105" s="24">
        <f>C105*E105/100</f>
        <v>122.55880000000001</v>
      </c>
      <c r="E105" s="23">
        <v>96.2</v>
      </c>
      <c r="F105" s="24">
        <f>C105-D105</f>
        <v>4.8412000000000006</v>
      </c>
      <c r="G105" s="101">
        <v>3.8</v>
      </c>
    </row>
    <row r="106" spans="1:8" hidden="1" x14ac:dyDescent="0.3">
      <c r="A106" s="100" t="s">
        <v>10</v>
      </c>
      <c r="B106" s="22">
        <v>2017</v>
      </c>
      <c r="C106" s="23">
        <v>127.5</v>
      </c>
      <c r="D106" s="24">
        <f>C106*E106/100</f>
        <v>122.91</v>
      </c>
      <c r="E106" s="23">
        <v>96.4</v>
      </c>
      <c r="F106" s="24">
        <f>C106-D106</f>
        <v>4.5900000000000034</v>
      </c>
      <c r="G106" s="101">
        <f>100-E106</f>
        <v>3.5999999999999943</v>
      </c>
    </row>
    <row r="107" spans="1:8" x14ac:dyDescent="0.3">
      <c r="A107" s="100" t="s">
        <v>8</v>
      </c>
      <c r="B107" s="22">
        <v>2017</v>
      </c>
      <c r="C107" s="23">
        <v>127.5</v>
      </c>
      <c r="D107" s="24">
        <f>C107*E107/100</f>
        <v>122.145</v>
      </c>
      <c r="E107" s="23">
        <v>95.8</v>
      </c>
      <c r="F107" s="24">
        <f>C107-D107</f>
        <v>5.355000000000004</v>
      </c>
      <c r="G107" s="101">
        <f>100-E107</f>
        <v>4.2000000000000028</v>
      </c>
      <c r="H107" s="12" t="s">
        <v>11</v>
      </c>
    </row>
    <row r="108" spans="1:8" hidden="1" x14ac:dyDescent="0.3">
      <c r="A108" s="100" t="s">
        <v>9</v>
      </c>
      <c r="B108" s="22">
        <v>2018</v>
      </c>
      <c r="C108" s="23">
        <v>128.80000000000001</v>
      </c>
      <c r="D108" s="24">
        <f>C108*E108/100</f>
        <v>124.16320000000002</v>
      </c>
      <c r="E108" s="23">
        <v>96.4</v>
      </c>
      <c r="F108" s="24">
        <f>C108-D108</f>
        <v>4.6367999999999938</v>
      </c>
      <c r="G108" s="101">
        <f>100-E108</f>
        <v>3.5999999999999943</v>
      </c>
      <c r="H108" s="2" t="s">
        <v>11</v>
      </c>
    </row>
    <row r="109" spans="1:8" hidden="1" x14ac:dyDescent="0.3">
      <c r="A109" s="100" t="s">
        <v>10</v>
      </c>
      <c r="B109" s="22">
        <v>2018</v>
      </c>
      <c r="C109" s="23">
        <v>129.1</v>
      </c>
      <c r="D109" s="24">
        <v>123.93599999999998</v>
      </c>
      <c r="E109" s="23">
        <v>96</v>
      </c>
      <c r="F109" s="24">
        <v>5.1640000000000157</v>
      </c>
      <c r="G109" s="101">
        <v>4</v>
      </c>
    </row>
    <row r="110" spans="1:8" x14ac:dyDescent="0.3">
      <c r="A110" s="100" t="s">
        <v>8</v>
      </c>
      <c r="B110" s="22">
        <v>2018</v>
      </c>
      <c r="C110" s="23">
        <v>129.4</v>
      </c>
      <c r="D110" s="24">
        <v>124.2</v>
      </c>
      <c r="E110" s="23">
        <v>96</v>
      </c>
      <c r="F110" s="24">
        <f>C110-D110</f>
        <v>5.2000000000000028</v>
      </c>
      <c r="G110" s="101">
        <v>4</v>
      </c>
      <c r="H110" s="12" t="s">
        <v>11</v>
      </c>
    </row>
    <row r="111" spans="1:8" hidden="1" x14ac:dyDescent="0.3">
      <c r="A111" s="100" t="s">
        <v>9</v>
      </c>
      <c r="B111" s="22">
        <v>2019</v>
      </c>
      <c r="C111" s="23">
        <v>129.9</v>
      </c>
      <c r="D111" s="24">
        <v>124.9</v>
      </c>
      <c r="E111" s="23">
        <v>96.2</v>
      </c>
      <c r="F111" s="24">
        <v>4.9000000000000004</v>
      </c>
      <c r="G111" s="101">
        <v>3.8</v>
      </c>
    </row>
    <row r="112" spans="1:8" hidden="1" x14ac:dyDescent="0.3">
      <c r="A112" s="100" t="s">
        <v>10</v>
      </c>
      <c r="B112" s="22">
        <v>2019</v>
      </c>
      <c r="C112" s="23">
        <v>129.9</v>
      </c>
      <c r="D112" s="24">
        <v>124.9</v>
      </c>
      <c r="E112" s="23">
        <v>96.2</v>
      </c>
      <c r="F112" s="24">
        <v>4.9000000000000004</v>
      </c>
      <c r="G112" s="101">
        <v>3.8</v>
      </c>
      <c r="H112" s="12" t="s">
        <v>11</v>
      </c>
    </row>
    <row r="113" spans="1:14" x14ac:dyDescent="0.3">
      <c r="A113" s="100" t="s">
        <v>8</v>
      </c>
      <c r="B113" s="22">
        <v>2019</v>
      </c>
      <c r="C113" s="23">
        <v>130.6</v>
      </c>
      <c r="D113" s="24">
        <v>125.2</v>
      </c>
      <c r="E113" s="23">
        <v>95.8</v>
      </c>
      <c r="F113" s="24">
        <f t="shared" ref="F113:F119" si="4">C113-D113</f>
        <v>5.3999999999999915</v>
      </c>
      <c r="G113" s="101">
        <f t="shared" ref="G113:G119" si="5">100-E113</f>
        <v>4.2000000000000028</v>
      </c>
      <c r="H113" s="12" t="s">
        <v>11</v>
      </c>
    </row>
    <row r="114" spans="1:14" hidden="1" x14ac:dyDescent="0.3">
      <c r="A114" s="102" t="s">
        <v>9</v>
      </c>
      <c r="B114" s="25">
        <v>2020</v>
      </c>
      <c r="C114" s="32">
        <v>129.30000000000001</v>
      </c>
      <c r="D114" s="27">
        <f t="shared" ref="D114:D120" si="6">C114*(E114/100)</f>
        <v>125.42100000000001</v>
      </c>
      <c r="E114" s="26">
        <v>97</v>
      </c>
      <c r="F114" s="27">
        <f t="shared" si="4"/>
        <v>3.8790000000000049</v>
      </c>
      <c r="G114" s="103">
        <f t="shared" si="5"/>
        <v>3</v>
      </c>
    </row>
    <row r="115" spans="1:14" hidden="1" x14ac:dyDescent="0.3">
      <c r="A115" s="102" t="s">
        <v>10</v>
      </c>
      <c r="B115" s="25">
        <v>2020</v>
      </c>
      <c r="C115" s="32">
        <v>128.5</v>
      </c>
      <c r="D115" s="27">
        <f t="shared" si="6"/>
        <v>126.0585</v>
      </c>
      <c r="E115" s="26">
        <v>98.1</v>
      </c>
      <c r="F115" s="27">
        <f t="shared" si="4"/>
        <v>2.4415000000000049</v>
      </c>
      <c r="G115" s="103">
        <f t="shared" si="5"/>
        <v>1.9000000000000057</v>
      </c>
      <c r="H115" s="12"/>
    </row>
    <row r="116" spans="1:14" x14ac:dyDescent="0.3">
      <c r="A116" s="100" t="s">
        <v>8</v>
      </c>
      <c r="B116" s="22">
        <v>2020</v>
      </c>
      <c r="C116" s="33">
        <v>130.9</v>
      </c>
      <c r="D116" s="114">
        <f t="shared" si="6"/>
        <v>127.23480000000001</v>
      </c>
      <c r="E116" s="23">
        <v>97.2</v>
      </c>
      <c r="F116" s="114">
        <f t="shared" si="4"/>
        <v>3.6651999999999987</v>
      </c>
      <c r="G116" s="101">
        <f t="shared" si="5"/>
        <v>2.7999999999999972</v>
      </c>
    </row>
    <row r="117" spans="1:14" x14ac:dyDescent="0.3">
      <c r="A117" s="102" t="s">
        <v>9</v>
      </c>
      <c r="B117" s="25">
        <v>2021</v>
      </c>
      <c r="C117" s="32">
        <v>130.9</v>
      </c>
      <c r="D117" s="115">
        <f t="shared" si="6"/>
        <v>127.1039</v>
      </c>
      <c r="E117" s="26">
        <v>97.1</v>
      </c>
      <c r="F117" s="115">
        <f t="shared" si="4"/>
        <v>3.7961000000000098</v>
      </c>
      <c r="G117" s="103">
        <f t="shared" si="5"/>
        <v>2.9000000000000057</v>
      </c>
      <c r="H117" s="2" t="s">
        <v>11</v>
      </c>
    </row>
    <row r="118" spans="1:14" x14ac:dyDescent="0.3">
      <c r="A118" s="102" t="s">
        <v>10</v>
      </c>
      <c r="B118" s="25">
        <v>2021</v>
      </c>
      <c r="C118" s="32">
        <v>131.30000000000001</v>
      </c>
      <c r="D118" s="115">
        <f t="shared" si="6"/>
        <v>127.75490000000001</v>
      </c>
      <c r="E118" s="26">
        <v>97.3</v>
      </c>
      <c r="F118" s="115">
        <f t="shared" si="4"/>
        <v>3.545100000000005</v>
      </c>
      <c r="G118" s="103">
        <f t="shared" si="5"/>
        <v>2.7000000000000028</v>
      </c>
      <c r="H118" s="12"/>
    </row>
    <row r="119" spans="1:14" x14ac:dyDescent="0.3">
      <c r="A119" s="122" t="s">
        <v>8</v>
      </c>
      <c r="B119" s="118">
        <v>2021</v>
      </c>
      <c r="C119" s="33">
        <v>132.80000000000001</v>
      </c>
      <c r="D119" s="115">
        <f t="shared" si="6"/>
        <v>128.41760000000002</v>
      </c>
      <c r="E119" s="24">
        <v>96.7</v>
      </c>
      <c r="F119" s="114">
        <f t="shared" si="4"/>
        <v>4.3823999999999899</v>
      </c>
      <c r="G119" s="75">
        <f t="shared" si="5"/>
        <v>3.2999999999999972</v>
      </c>
      <c r="H119" s="2" t="s">
        <v>11</v>
      </c>
    </row>
    <row r="120" spans="1:14" x14ac:dyDescent="0.3">
      <c r="A120" s="102" t="s">
        <v>9</v>
      </c>
      <c r="B120" s="25">
        <v>2022</v>
      </c>
      <c r="C120" s="32">
        <v>132.1</v>
      </c>
      <c r="D120" s="119">
        <f t="shared" si="6"/>
        <v>128.26909999999998</v>
      </c>
      <c r="E120" s="26">
        <v>97.1</v>
      </c>
      <c r="F120" s="115">
        <f t="shared" ref="F120:F123" si="7">C120-D120</f>
        <v>3.830900000000014</v>
      </c>
      <c r="G120" s="103">
        <f t="shared" ref="G120:G123" si="8">100-E120</f>
        <v>2.9000000000000057</v>
      </c>
      <c r="H120" s="12"/>
    </row>
    <row r="121" spans="1:14" x14ac:dyDescent="0.3">
      <c r="A121" s="102" t="s">
        <v>10</v>
      </c>
      <c r="B121" s="25">
        <v>2022</v>
      </c>
      <c r="C121" s="32">
        <v>131.779</v>
      </c>
      <c r="D121" s="115">
        <v>127.611</v>
      </c>
      <c r="E121" s="26">
        <f>100*D121/C121</f>
        <v>96.837128829327895</v>
      </c>
      <c r="F121" s="115">
        <f t="shared" si="7"/>
        <v>4.1679999999999922</v>
      </c>
      <c r="G121" s="103">
        <f t="shared" si="8"/>
        <v>3.1628711706721049</v>
      </c>
      <c r="H121" s="12" t="s">
        <v>11</v>
      </c>
      <c r="I121" s="158" t="s">
        <v>11</v>
      </c>
      <c r="J121" s="158" t="s">
        <v>11</v>
      </c>
      <c r="K121" s="158" t="s">
        <v>11</v>
      </c>
      <c r="L121" s="158" t="s">
        <v>11</v>
      </c>
      <c r="M121" s="158" t="s">
        <v>11</v>
      </c>
      <c r="N121" s="2" t="s">
        <v>11</v>
      </c>
    </row>
    <row r="122" spans="1:14" x14ac:dyDescent="0.3">
      <c r="A122" s="142" t="s">
        <v>8</v>
      </c>
      <c r="B122" s="143">
        <v>2022</v>
      </c>
      <c r="C122" s="144">
        <v>132.69999999999999</v>
      </c>
      <c r="D122" s="145">
        <v>128.30000000000001</v>
      </c>
      <c r="E122" s="146">
        <v>96.7</v>
      </c>
      <c r="F122" s="145">
        <f t="shared" si="7"/>
        <v>4.3999999999999773</v>
      </c>
      <c r="G122" s="147">
        <f t="shared" si="8"/>
        <v>3.2999999999999972</v>
      </c>
      <c r="H122" s="2" t="s">
        <v>11</v>
      </c>
      <c r="I122"/>
      <c r="J122" t="s">
        <v>11</v>
      </c>
    </row>
    <row r="123" spans="1:14" x14ac:dyDescent="0.3">
      <c r="A123" s="156" t="s">
        <v>9</v>
      </c>
      <c r="B123" s="148">
        <v>2023</v>
      </c>
      <c r="C123" s="154">
        <v>132.69399999999999</v>
      </c>
      <c r="D123" s="154">
        <v>128.61699999999999</v>
      </c>
      <c r="E123" s="149">
        <f>100*D123/C123</f>
        <v>96.927517446154312</v>
      </c>
      <c r="F123" s="154">
        <f t="shared" si="7"/>
        <v>4.0769999999999982</v>
      </c>
      <c r="G123" s="150">
        <f t="shared" si="8"/>
        <v>3.0724825538456884</v>
      </c>
      <c r="H123" t="s">
        <v>11</v>
      </c>
      <c r="I123" s="2" t="s">
        <v>11</v>
      </c>
    </row>
    <row r="124" spans="1:14" x14ac:dyDescent="0.3">
      <c r="A124" s="102" t="s">
        <v>10</v>
      </c>
      <c r="B124" s="34">
        <v>2023</v>
      </c>
      <c r="C124" s="205">
        <v>132.36199999999999</v>
      </c>
      <c r="D124" s="205">
        <v>127.849</v>
      </c>
      <c r="E124" s="27">
        <v>96.590411145192732</v>
      </c>
      <c r="F124" s="205">
        <v>4.512999999999991</v>
      </c>
      <c r="G124" s="103">
        <v>3.4095888548072679</v>
      </c>
      <c r="H124"/>
    </row>
    <row r="125" spans="1:14" x14ac:dyDescent="0.3">
      <c r="A125" s="100" t="s">
        <v>8</v>
      </c>
      <c r="B125" s="118">
        <v>2023</v>
      </c>
      <c r="C125" s="206">
        <v>133</v>
      </c>
      <c r="D125" s="206">
        <v>128.744</v>
      </c>
      <c r="E125" s="24">
        <v>96.8</v>
      </c>
      <c r="F125" s="206">
        <v>4.2560000000000002</v>
      </c>
      <c r="G125" s="101">
        <v>3.2000000000000028</v>
      </c>
      <c r="H125"/>
    </row>
    <row r="126" spans="1:14" x14ac:dyDescent="0.3">
      <c r="A126" s="102" t="s">
        <v>9</v>
      </c>
      <c r="B126" s="34">
        <v>2024</v>
      </c>
      <c r="C126" s="205">
        <v>133.1</v>
      </c>
      <c r="D126" s="205">
        <v>129.63939999999999</v>
      </c>
      <c r="E126" s="27">
        <v>97.4</v>
      </c>
      <c r="F126" s="205">
        <v>3.4605999999999995</v>
      </c>
      <c r="G126" s="103">
        <v>2.5999999999999943</v>
      </c>
      <c r="H126"/>
    </row>
    <row r="127" spans="1:14" ht="14.5" thickBot="1" x14ac:dyDescent="0.35">
      <c r="A127" s="104" t="s">
        <v>10</v>
      </c>
      <c r="B127" s="151">
        <v>2024</v>
      </c>
      <c r="C127" s="155">
        <v>133.76499999999999</v>
      </c>
      <c r="D127" s="155">
        <v>130.15334499999997</v>
      </c>
      <c r="E127" s="152">
        <v>97.3</v>
      </c>
      <c r="F127" s="155">
        <v>3.6116550000000132</v>
      </c>
      <c r="G127" s="153">
        <v>2.7000000000000028</v>
      </c>
      <c r="H127" s="2" t="s">
        <v>11</v>
      </c>
    </row>
    <row r="128" spans="1:14" x14ac:dyDescent="0.3">
      <c r="A128" s="17"/>
      <c r="B128" s="34"/>
      <c r="C128" s="35"/>
      <c r="D128" s="36"/>
      <c r="E128" s="37"/>
      <c r="F128" s="35"/>
      <c r="G128" s="38"/>
      <c r="H128" s="2" t="s">
        <v>11</v>
      </c>
    </row>
    <row r="129" spans="1:7" ht="30.65" customHeight="1" x14ac:dyDescent="0.3">
      <c r="A129" s="526" t="s">
        <v>279</v>
      </c>
      <c r="B129" s="526"/>
      <c r="C129" s="526"/>
      <c r="D129" s="526"/>
      <c r="E129" s="526"/>
      <c r="F129" s="526"/>
      <c r="G129" s="526"/>
    </row>
  </sheetData>
  <mergeCells count="3">
    <mergeCell ref="A1:G1"/>
    <mergeCell ref="A2:G2"/>
    <mergeCell ref="A129:G129"/>
  </mergeCells>
  <printOptions horizontalCentered="1"/>
  <pageMargins left="0.7" right="0.7" top="0.75" bottom="0.75" header="0.3" footer="0.3"/>
  <pageSetup scale="8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99FE6-DD56-4E5C-A282-2FAC837E488E}">
  <sheetPr>
    <pageSetUpPr fitToPage="1"/>
  </sheetPr>
  <dimension ref="A1:K32"/>
  <sheetViews>
    <sheetView zoomScaleNormal="100" zoomScaleSheetLayoutView="100" workbookViewId="0">
      <selection activeCell="C5" sqref="C5"/>
    </sheetView>
  </sheetViews>
  <sheetFormatPr defaultColWidth="28.453125" defaultRowHeight="14" x14ac:dyDescent="0.3"/>
  <cols>
    <col min="1" max="1" width="2.1796875" style="2" customWidth="1"/>
    <col min="2" max="2" width="26.54296875" style="2" customWidth="1"/>
    <col min="3" max="7" width="10.54296875" style="2" customWidth="1"/>
    <col min="8" max="8" width="12.453125" style="8" customWidth="1"/>
    <col min="9" max="9" width="10.453125" style="2" customWidth="1"/>
    <col min="10" max="16384" width="28.453125" style="2"/>
  </cols>
  <sheetData>
    <row r="1" spans="2:11" ht="18" x14ac:dyDescent="0.4">
      <c r="B1" s="525" t="s">
        <v>154</v>
      </c>
      <c r="C1" s="525"/>
      <c r="D1" s="525"/>
      <c r="E1" s="525"/>
      <c r="F1" s="525"/>
      <c r="G1" s="525"/>
      <c r="H1" s="525"/>
      <c r="I1" s="15"/>
      <c r="J1" s="15"/>
      <c r="K1" s="15"/>
    </row>
    <row r="2" spans="2:11" ht="18" x14ac:dyDescent="0.4">
      <c r="B2" s="525" t="s">
        <v>316</v>
      </c>
      <c r="C2" s="525"/>
      <c r="D2" s="525"/>
      <c r="E2" s="525"/>
      <c r="F2" s="525"/>
      <c r="G2" s="525"/>
      <c r="H2" s="525"/>
      <c r="I2" s="15"/>
      <c r="J2" s="15"/>
      <c r="K2" s="15"/>
    </row>
    <row r="3" spans="2:11" ht="18.5" thickBot="1" x14ac:dyDescent="0.45">
      <c r="B3" s="241"/>
      <c r="C3" s="241"/>
      <c r="D3" s="241"/>
      <c r="E3" s="241"/>
      <c r="F3" s="241"/>
      <c r="G3" s="241"/>
      <c r="H3" s="241"/>
      <c r="I3" s="15"/>
      <c r="J3" s="15"/>
      <c r="K3" s="15"/>
    </row>
    <row r="4" spans="2:11" ht="22.4" customHeight="1" x14ac:dyDescent="0.3">
      <c r="B4" s="280" t="s">
        <v>2</v>
      </c>
      <c r="C4" s="281">
        <v>2016</v>
      </c>
      <c r="D4" s="281">
        <v>2017</v>
      </c>
      <c r="E4" s="281">
        <v>2018</v>
      </c>
      <c r="F4" s="281">
        <v>2019</v>
      </c>
      <c r="G4" s="281">
        <v>2021</v>
      </c>
      <c r="H4" s="243">
        <v>2022</v>
      </c>
      <c r="I4" s="87">
        <v>2023</v>
      </c>
    </row>
    <row r="5" spans="2:11" x14ac:dyDescent="0.3">
      <c r="B5" s="282" t="s">
        <v>19</v>
      </c>
      <c r="C5" s="283">
        <v>81.400000000000006</v>
      </c>
      <c r="D5" s="283">
        <v>83.527540557976906</v>
      </c>
      <c r="E5" s="283">
        <v>85.1</v>
      </c>
      <c r="F5" s="283">
        <v>86.4</v>
      </c>
      <c r="G5" s="283">
        <v>90.1</v>
      </c>
      <c r="H5" s="284">
        <v>91</v>
      </c>
      <c r="I5" s="285">
        <v>92.1</v>
      </c>
      <c r="J5" s="286"/>
    </row>
    <row r="6" spans="2:11" x14ac:dyDescent="0.3">
      <c r="B6" s="287" t="s">
        <v>290</v>
      </c>
      <c r="C6" s="288"/>
      <c r="D6" s="288"/>
      <c r="E6" s="288"/>
      <c r="F6" s="288"/>
      <c r="G6" s="288"/>
      <c r="H6" s="289"/>
      <c r="I6" s="290"/>
    </row>
    <row r="7" spans="2:11" x14ac:dyDescent="0.3">
      <c r="B7" s="250" t="s">
        <v>155</v>
      </c>
      <c r="C7" s="27">
        <v>56.1</v>
      </c>
      <c r="D7" s="27">
        <v>59.3</v>
      </c>
      <c r="E7" s="27">
        <v>62.4</v>
      </c>
      <c r="F7" s="27">
        <v>64.2</v>
      </c>
      <c r="G7" s="27">
        <v>73.599999999999994</v>
      </c>
      <c r="H7" s="20">
        <v>75.099999999999994</v>
      </c>
      <c r="I7" s="28">
        <v>76.099999999999994</v>
      </c>
    </row>
    <row r="8" spans="2:11" x14ac:dyDescent="0.3">
      <c r="B8" s="250" t="s">
        <v>156</v>
      </c>
      <c r="C8" s="27">
        <v>79.599999999999994</v>
      </c>
      <c r="D8" s="27">
        <v>81.599999999999994</v>
      </c>
      <c r="E8" s="27">
        <v>83</v>
      </c>
      <c r="F8" s="27">
        <v>84.1</v>
      </c>
      <c r="G8" s="27">
        <v>88.2</v>
      </c>
      <c r="H8" s="20">
        <v>88.8</v>
      </c>
      <c r="I8" s="28">
        <v>89.9</v>
      </c>
    </row>
    <row r="9" spans="2:11" x14ac:dyDescent="0.3">
      <c r="B9" s="250" t="s">
        <v>157</v>
      </c>
      <c r="C9" s="27">
        <v>94.3</v>
      </c>
      <c r="D9" s="27">
        <v>95</v>
      </c>
      <c r="E9" s="27">
        <v>95.3</v>
      </c>
      <c r="F9" s="27">
        <v>95.6</v>
      </c>
      <c r="G9" s="27">
        <v>96.5</v>
      </c>
      <c r="H9" s="20">
        <v>96.7</v>
      </c>
      <c r="I9" s="28">
        <v>97</v>
      </c>
      <c r="J9" s="14"/>
    </row>
    <row r="10" spans="2:11" x14ac:dyDescent="0.3">
      <c r="B10" s="287" t="s">
        <v>289</v>
      </c>
      <c r="C10" s="288"/>
      <c r="D10" s="288"/>
      <c r="E10" s="288"/>
      <c r="F10" s="288"/>
      <c r="G10" s="288" t="s">
        <v>11</v>
      </c>
      <c r="H10" s="288" t="s">
        <v>11</v>
      </c>
      <c r="I10" s="290"/>
      <c r="J10" s="14"/>
    </row>
    <row r="11" spans="2:11" x14ac:dyDescent="0.3">
      <c r="B11" s="250" t="s">
        <v>158</v>
      </c>
      <c r="C11" s="27">
        <v>82.1</v>
      </c>
      <c r="D11" s="27">
        <v>84.2</v>
      </c>
      <c r="E11" s="27">
        <v>85.7</v>
      </c>
      <c r="F11" s="27">
        <v>87.6</v>
      </c>
      <c r="G11" s="27">
        <v>91.1</v>
      </c>
      <c r="H11" s="27">
        <v>91.9</v>
      </c>
      <c r="I11" s="28">
        <v>92.9</v>
      </c>
    </row>
    <row r="12" spans="2:11" x14ac:dyDescent="0.3">
      <c r="B12" s="254" t="s">
        <v>159</v>
      </c>
      <c r="C12" s="24">
        <v>70.099999999999994</v>
      </c>
      <c r="D12" s="24">
        <v>72.7</v>
      </c>
      <c r="E12" s="24">
        <v>75.2</v>
      </c>
      <c r="F12" s="24">
        <v>79.400000000000006</v>
      </c>
      <c r="G12" s="24">
        <v>82.6</v>
      </c>
      <c r="H12" s="24">
        <v>84.3</v>
      </c>
      <c r="I12" s="75">
        <v>86</v>
      </c>
    </row>
    <row r="13" spans="2:11" x14ac:dyDescent="0.3">
      <c r="B13" s="18" t="s">
        <v>291</v>
      </c>
      <c r="C13" s="291"/>
      <c r="D13" s="291"/>
      <c r="E13" s="291"/>
      <c r="F13" s="291"/>
      <c r="G13" s="291"/>
      <c r="H13" s="291"/>
      <c r="I13" s="292"/>
    </row>
    <row r="14" spans="2:11" x14ac:dyDescent="0.3">
      <c r="B14" s="250" t="s">
        <v>160</v>
      </c>
      <c r="C14" s="27">
        <v>76.400000000000006</v>
      </c>
      <c r="D14" s="27">
        <v>78.8</v>
      </c>
      <c r="E14" s="27">
        <v>80.8</v>
      </c>
      <c r="F14" s="27">
        <v>82.3</v>
      </c>
      <c r="G14" s="27">
        <v>86.6</v>
      </c>
      <c r="H14" s="27">
        <v>87.4</v>
      </c>
      <c r="I14" s="28">
        <v>89</v>
      </c>
    </row>
    <row r="15" spans="2:11" ht="14.5" thickBot="1" x14ac:dyDescent="0.35">
      <c r="B15" s="293" t="s">
        <v>161</v>
      </c>
      <c r="C15" s="46">
        <v>82.6</v>
      </c>
      <c r="D15" s="46">
        <v>84.6</v>
      </c>
      <c r="E15" s="46">
        <v>86.1</v>
      </c>
      <c r="F15" s="46">
        <v>87.4</v>
      </c>
      <c r="G15" s="46">
        <v>91</v>
      </c>
      <c r="H15" s="46">
        <v>91.9</v>
      </c>
      <c r="I15" s="294">
        <v>92.9</v>
      </c>
    </row>
    <row r="16" spans="2:11" ht="14.5" thickBot="1" x14ac:dyDescent="0.35">
      <c r="B16" s="17"/>
      <c r="C16" s="27"/>
      <c r="D16" s="27"/>
      <c r="E16" s="27"/>
      <c r="F16" s="27"/>
      <c r="G16" s="27"/>
      <c r="H16" s="295"/>
      <c r="I16" s="17"/>
    </row>
    <row r="17" spans="1:10" x14ac:dyDescent="0.3">
      <c r="B17" s="296" t="s">
        <v>162</v>
      </c>
      <c r="C17" s="297">
        <v>85.221452986874652</v>
      </c>
      <c r="D17" s="297">
        <v>87.043128008338428</v>
      </c>
      <c r="E17" s="297">
        <v>88.3</v>
      </c>
      <c r="F17" s="297">
        <v>89.4</v>
      </c>
      <c r="G17" s="297">
        <v>92.4</v>
      </c>
      <c r="H17" s="481">
        <v>92.9</v>
      </c>
      <c r="I17" s="482">
        <v>93.8</v>
      </c>
      <c r="J17" s="286"/>
    </row>
    <row r="18" spans="1:10" x14ac:dyDescent="0.3">
      <c r="B18" s="287" t="s">
        <v>288</v>
      </c>
      <c r="C18" s="288"/>
      <c r="D18" s="288"/>
      <c r="E18" s="288"/>
      <c r="F18" s="288"/>
      <c r="G18" s="288"/>
      <c r="H18" s="288"/>
      <c r="I18" s="290"/>
    </row>
    <row r="19" spans="1:10" x14ac:dyDescent="0.3">
      <c r="B19" s="298" t="s">
        <v>163</v>
      </c>
      <c r="C19" s="20">
        <v>88.586408729981741</v>
      </c>
      <c r="D19" s="20">
        <v>90.316831382790539</v>
      </c>
      <c r="E19" s="20">
        <v>91.5</v>
      </c>
      <c r="F19" s="20">
        <v>92.6</v>
      </c>
      <c r="G19" s="20">
        <v>95.3</v>
      </c>
      <c r="H19" s="20">
        <v>95.4</v>
      </c>
      <c r="I19" s="299">
        <v>95.9</v>
      </c>
      <c r="J19" s="300"/>
    </row>
    <row r="20" spans="1:10" x14ac:dyDescent="0.3">
      <c r="B20" s="298" t="s">
        <v>164</v>
      </c>
      <c r="C20" s="20">
        <v>87.4222534214136</v>
      </c>
      <c r="D20" s="20">
        <v>89.106814217497202</v>
      </c>
      <c r="E20" s="20">
        <v>90.3</v>
      </c>
      <c r="F20" s="20">
        <v>91.3</v>
      </c>
      <c r="G20" s="20">
        <v>93.9</v>
      </c>
      <c r="H20" s="20">
        <v>94.3</v>
      </c>
      <c r="I20" s="299">
        <v>95.1</v>
      </c>
      <c r="J20" s="286"/>
    </row>
    <row r="21" spans="1:10" x14ac:dyDescent="0.3">
      <c r="B21" s="301" t="s">
        <v>165</v>
      </c>
      <c r="C21" s="20">
        <v>71.090943818836067</v>
      </c>
      <c r="D21" s="20">
        <v>74.000293827831626</v>
      </c>
      <c r="E21" s="20">
        <v>76.099999999999994</v>
      </c>
      <c r="F21" s="20">
        <v>78</v>
      </c>
      <c r="G21" s="20">
        <v>83.1</v>
      </c>
      <c r="H21" s="20">
        <v>84.8</v>
      </c>
      <c r="I21" s="299">
        <v>86.5</v>
      </c>
      <c r="J21" s="302"/>
    </row>
    <row r="22" spans="1:10" x14ac:dyDescent="0.3">
      <c r="B22" s="287" t="s">
        <v>287</v>
      </c>
      <c r="C22" s="288"/>
      <c r="D22" s="288"/>
      <c r="E22" s="288"/>
      <c r="F22" s="288"/>
      <c r="G22" s="288"/>
      <c r="H22" s="288"/>
      <c r="I22" s="290"/>
    </row>
    <row r="23" spans="1:10" x14ac:dyDescent="0.3">
      <c r="B23" s="250" t="s">
        <v>166</v>
      </c>
      <c r="C23" s="27">
        <v>86.271189682494992</v>
      </c>
      <c r="D23" s="27">
        <v>88.7</v>
      </c>
      <c r="E23" s="27">
        <v>89</v>
      </c>
      <c r="F23" s="27">
        <v>90.1</v>
      </c>
      <c r="G23" s="27">
        <v>92.8</v>
      </c>
      <c r="H23" s="27">
        <v>93.3</v>
      </c>
      <c r="I23" s="28">
        <v>93.9</v>
      </c>
      <c r="J23" s="303"/>
    </row>
    <row r="24" spans="1:10" x14ac:dyDescent="0.3">
      <c r="B24" s="250" t="s">
        <v>167</v>
      </c>
      <c r="C24" s="27">
        <v>77.358629662794314</v>
      </c>
      <c r="D24" s="27">
        <v>80.163772844642352</v>
      </c>
      <c r="E24" s="27">
        <v>82.2</v>
      </c>
      <c r="F24" s="27">
        <v>83.9</v>
      </c>
      <c r="G24" s="27">
        <v>89.4</v>
      </c>
      <c r="H24" s="27">
        <v>90.2</v>
      </c>
      <c r="I24" s="28">
        <v>91.5</v>
      </c>
      <c r="J24" s="286"/>
    </row>
    <row r="25" spans="1:10" x14ac:dyDescent="0.3">
      <c r="B25" s="250" t="s">
        <v>168</v>
      </c>
      <c r="C25" s="27">
        <v>92.565282701170574</v>
      </c>
      <c r="D25" s="27">
        <v>93.414960704752204</v>
      </c>
      <c r="E25" s="27">
        <v>94.3</v>
      </c>
      <c r="F25" s="27">
        <v>94.9</v>
      </c>
      <c r="G25" s="27">
        <v>96.1</v>
      </c>
      <c r="H25" s="27">
        <v>96.1</v>
      </c>
      <c r="I25" s="28">
        <v>96.6</v>
      </c>
      <c r="J25" s="286"/>
    </row>
    <row r="26" spans="1:10" x14ac:dyDescent="0.3">
      <c r="B26" s="250" t="s">
        <v>169</v>
      </c>
      <c r="C26" s="27">
        <v>81.063957230947409</v>
      </c>
      <c r="D26" s="27">
        <v>84.098348039444417</v>
      </c>
      <c r="E26" s="27">
        <v>85.6</v>
      </c>
      <c r="F26" s="27">
        <v>87.6</v>
      </c>
      <c r="G26" s="27">
        <v>91.9</v>
      </c>
      <c r="H26" s="27">
        <v>92.4</v>
      </c>
      <c r="I26" s="28">
        <v>93.7</v>
      </c>
      <c r="J26" s="286"/>
    </row>
    <row r="27" spans="1:10" ht="14.5" thickBot="1" x14ac:dyDescent="0.35">
      <c r="B27" s="293" t="s">
        <v>170</v>
      </c>
      <c r="C27" s="46">
        <v>71.420270677201955</v>
      </c>
      <c r="D27" s="46">
        <v>73.889451557750107</v>
      </c>
      <c r="E27" s="46">
        <v>76</v>
      </c>
      <c r="F27" s="46">
        <v>77.900000000000006</v>
      </c>
      <c r="G27" s="46">
        <v>86.3</v>
      </c>
      <c r="H27" s="46">
        <v>87.6</v>
      </c>
      <c r="I27" s="294">
        <v>89.5</v>
      </c>
      <c r="J27" s="286"/>
    </row>
    <row r="28" spans="1:10" x14ac:dyDescent="0.3">
      <c r="B28" s="17"/>
      <c r="C28" s="17"/>
      <c r="D28" s="17"/>
      <c r="E28" s="17"/>
      <c r="F28" s="17"/>
      <c r="G28" s="17"/>
      <c r="H28" s="20"/>
    </row>
    <row r="29" spans="1:10" ht="56.5" customHeight="1" x14ac:dyDescent="0.3">
      <c r="B29" s="547" t="s">
        <v>286</v>
      </c>
      <c r="C29" s="547"/>
      <c r="D29" s="547"/>
      <c r="E29" s="547"/>
      <c r="F29" s="547"/>
      <c r="G29" s="547"/>
      <c r="H29" s="547"/>
      <c r="I29" s="547"/>
    </row>
    <row r="30" spans="1:10" ht="19" customHeight="1" x14ac:dyDescent="0.3">
      <c r="A30" s="304"/>
      <c r="B30" s="526" t="s">
        <v>292</v>
      </c>
      <c r="C30" s="526"/>
      <c r="D30" s="526"/>
      <c r="E30" s="526"/>
      <c r="F30" s="526"/>
      <c r="G30" s="526"/>
      <c r="H30" s="526"/>
    </row>
    <row r="31" spans="1:10" x14ac:dyDescent="0.3">
      <c r="B31" s="526"/>
      <c r="C31" s="526"/>
      <c r="D31" s="526"/>
      <c r="E31" s="526"/>
      <c r="F31" s="526"/>
      <c r="G31" s="526"/>
      <c r="H31" s="526"/>
    </row>
    <row r="32" spans="1:10" x14ac:dyDescent="0.3">
      <c r="B32" s="7"/>
      <c r="C32" s="7"/>
      <c r="D32" s="7"/>
      <c r="E32" s="7"/>
      <c r="F32" s="7"/>
      <c r="G32" s="7"/>
      <c r="H32" s="7"/>
    </row>
  </sheetData>
  <mergeCells count="5">
    <mergeCell ref="B30:H30"/>
    <mergeCell ref="B31:H31"/>
    <mergeCell ref="B1:H1"/>
    <mergeCell ref="B2:H2"/>
    <mergeCell ref="B29:I29"/>
  </mergeCells>
  <printOptions horizontalCentered="1"/>
  <pageMargins left="0.7" right="0.7" top="0.75" bottom="0.75" header="0.3" footer="0.3"/>
  <pageSetup scale="9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C0F10-9313-4D87-87C7-963EFD29D9C8}">
  <sheetPr>
    <pageSetUpPr fitToPage="1"/>
  </sheetPr>
  <dimension ref="A1:R63"/>
  <sheetViews>
    <sheetView zoomScaleNormal="100" zoomScaleSheetLayoutView="100" workbookViewId="0">
      <selection activeCell="B2" sqref="B2:L2"/>
    </sheetView>
  </sheetViews>
  <sheetFormatPr defaultColWidth="9.1796875" defaultRowHeight="14" x14ac:dyDescent="0.3"/>
  <cols>
    <col min="1" max="1" width="1.453125" style="2" customWidth="1"/>
    <col min="2" max="2" width="20.81640625" style="6" customWidth="1"/>
    <col min="3" max="4" width="0" style="2" hidden="1" customWidth="1"/>
    <col min="5" max="5" width="16.54296875" style="2" hidden="1" customWidth="1"/>
    <col min="6" max="7" width="12" style="2" hidden="1" customWidth="1"/>
    <col min="8" max="12" width="12" style="2" customWidth="1"/>
    <col min="13" max="16384" width="9.1796875" style="2"/>
  </cols>
  <sheetData>
    <row r="1" spans="2:12" ht="15" customHeight="1" x14ac:dyDescent="0.3">
      <c r="B1" s="524" t="s">
        <v>171</v>
      </c>
      <c r="C1" s="524"/>
      <c r="D1" s="524"/>
      <c r="E1" s="524"/>
      <c r="F1" s="524"/>
      <c r="G1" s="524"/>
      <c r="H1" s="524"/>
      <c r="I1" s="524"/>
      <c r="J1" s="524"/>
      <c r="K1" s="524"/>
      <c r="L1" s="524"/>
    </row>
    <row r="2" spans="2:12" ht="31.4" customHeight="1" thickBot="1" x14ac:dyDescent="0.35">
      <c r="B2" s="548" t="s">
        <v>293</v>
      </c>
      <c r="C2" s="548"/>
      <c r="D2" s="548"/>
      <c r="E2" s="548"/>
      <c r="F2" s="548"/>
      <c r="G2" s="548"/>
      <c r="H2" s="548"/>
      <c r="I2" s="548"/>
      <c r="J2" s="548"/>
      <c r="K2" s="548"/>
      <c r="L2" s="548"/>
    </row>
    <row r="3" spans="2:12" ht="14.5" thickBot="1" x14ac:dyDescent="0.35">
      <c r="B3" s="305"/>
      <c r="C3" s="306">
        <v>2013</v>
      </c>
      <c r="D3" s="306">
        <v>2014</v>
      </c>
      <c r="E3" s="306">
        <v>2015</v>
      </c>
      <c r="F3" s="306">
        <v>2016</v>
      </c>
      <c r="G3" s="306">
        <v>2017</v>
      </c>
      <c r="H3" s="306">
        <v>2018</v>
      </c>
      <c r="I3" s="307">
        <v>2019</v>
      </c>
      <c r="J3" s="307">
        <v>2021</v>
      </c>
      <c r="K3" s="307">
        <v>2022</v>
      </c>
      <c r="L3" s="308">
        <v>2023</v>
      </c>
    </row>
    <row r="4" spans="2:12" x14ac:dyDescent="0.3">
      <c r="B4" s="309" t="s">
        <v>91</v>
      </c>
      <c r="C4" s="310" t="s">
        <v>172</v>
      </c>
      <c r="D4" s="310" t="s">
        <v>173</v>
      </c>
      <c r="E4" s="311">
        <v>68.3</v>
      </c>
      <c r="F4" s="311">
        <v>74.7</v>
      </c>
      <c r="G4" s="311">
        <v>78.099999999999994</v>
      </c>
      <c r="H4" s="311">
        <v>79.328842853323494</v>
      </c>
      <c r="I4" s="312">
        <v>81.599999999999994</v>
      </c>
      <c r="J4" s="313">
        <v>85</v>
      </c>
      <c r="K4" s="313">
        <v>87.4</v>
      </c>
      <c r="L4" s="314">
        <v>89.4</v>
      </c>
    </row>
    <row r="5" spans="2:12" x14ac:dyDescent="0.3">
      <c r="B5" s="258" t="s">
        <v>92</v>
      </c>
      <c r="C5" s="311">
        <v>79</v>
      </c>
      <c r="D5" s="311">
        <v>81.400000000000006</v>
      </c>
      <c r="E5" s="311">
        <v>81.7</v>
      </c>
      <c r="F5" s="311">
        <v>85.7</v>
      </c>
      <c r="G5" s="311">
        <v>86.1</v>
      </c>
      <c r="H5" s="311">
        <v>87.473630038774147</v>
      </c>
      <c r="I5" s="312">
        <v>87.8</v>
      </c>
      <c r="J5" s="312">
        <v>90.7</v>
      </c>
      <c r="K5" s="312">
        <v>91.6</v>
      </c>
      <c r="L5" s="315">
        <v>93.1</v>
      </c>
    </row>
    <row r="6" spans="2:12" x14ac:dyDescent="0.3">
      <c r="B6" s="258" t="s">
        <v>93</v>
      </c>
      <c r="C6" s="316">
        <v>73.900000000000006</v>
      </c>
      <c r="D6" s="316">
        <v>75.5</v>
      </c>
      <c r="E6" s="311">
        <v>78.099999999999994</v>
      </c>
      <c r="F6" s="311">
        <v>83.1</v>
      </c>
      <c r="G6" s="311">
        <v>85.7</v>
      </c>
      <c r="H6" s="311">
        <v>86.243649346784494</v>
      </c>
      <c r="I6" s="312">
        <v>87.2</v>
      </c>
      <c r="J6" s="312">
        <v>91.4</v>
      </c>
      <c r="K6" s="312">
        <v>91.1</v>
      </c>
      <c r="L6" s="315">
        <v>92.3</v>
      </c>
    </row>
    <row r="7" spans="2:12" x14ac:dyDescent="0.3">
      <c r="B7" s="258" t="s">
        <v>94</v>
      </c>
      <c r="C7" s="316">
        <v>60.9</v>
      </c>
      <c r="D7" s="316">
        <v>63.5</v>
      </c>
      <c r="E7" s="311">
        <v>64.2</v>
      </c>
      <c r="F7" s="311">
        <v>70.900000000000006</v>
      </c>
      <c r="G7" s="311">
        <v>73</v>
      </c>
      <c r="H7" s="311">
        <v>76.91307194120796</v>
      </c>
      <c r="I7" s="312">
        <v>79.8</v>
      </c>
      <c r="J7" s="312">
        <v>85.5</v>
      </c>
      <c r="K7" s="312">
        <v>86.8</v>
      </c>
      <c r="L7" s="315">
        <v>88.4</v>
      </c>
    </row>
    <row r="8" spans="2:12" x14ac:dyDescent="0.3">
      <c r="B8" s="317" t="s">
        <v>95</v>
      </c>
      <c r="C8" s="318">
        <v>77.900000000000006</v>
      </c>
      <c r="D8" s="318">
        <v>80</v>
      </c>
      <c r="E8" s="319">
        <v>81.3</v>
      </c>
      <c r="F8" s="319">
        <v>85.4</v>
      </c>
      <c r="G8" s="319">
        <v>87.7</v>
      </c>
      <c r="H8" s="319">
        <v>88.741651890947765</v>
      </c>
      <c r="I8" s="320">
        <v>89.8</v>
      </c>
      <c r="J8" s="320">
        <v>92.9</v>
      </c>
      <c r="K8" s="320">
        <v>93.4</v>
      </c>
      <c r="L8" s="321">
        <v>94.2</v>
      </c>
    </row>
    <row r="9" spans="2:12" x14ac:dyDescent="0.3">
      <c r="B9" s="258" t="s">
        <v>96</v>
      </c>
      <c r="C9" s="316">
        <v>79.400000000000006</v>
      </c>
      <c r="D9" s="316">
        <v>81.2</v>
      </c>
      <c r="E9" s="311">
        <v>83</v>
      </c>
      <c r="F9" s="311">
        <v>86.9</v>
      </c>
      <c r="G9" s="311">
        <v>88.2</v>
      </c>
      <c r="H9" s="311">
        <v>89.38659666650895</v>
      </c>
      <c r="I9" s="312">
        <v>91</v>
      </c>
      <c r="J9" s="312">
        <v>93</v>
      </c>
      <c r="K9" s="312">
        <v>93.2</v>
      </c>
      <c r="L9" s="315">
        <v>94.5</v>
      </c>
    </row>
    <row r="10" spans="2:12" x14ac:dyDescent="0.3">
      <c r="B10" s="258" t="s">
        <v>97</v>
      </c>
      <c r="C10" s="316">
        <v>77.5</v>
      </c>
      <c r="D10" s="316">
        <v>80.5</v>
      </c>
      <c r="E10" s="311">
        <v>82</v>
      </c>
      <c r="F10" s="311">
        <v>84.1</v>
      </c>
      <c r="G10" s="311">
        <v>85.5</v>
      </c>
      <c r="H10" s="311">
        <v>87.006808694055763</v>
      </c>
      <c r="I10" s="312">
        <v>88.5</v>
      </c>
      <c r="J10" s="312">
        <v>92.2</v>
      </c>
      <c r="K10" s="312">
        <v>92.1</v>
      </c>
      <c r="L10" s="315">
        <v>92.6</v>
      </c>
    </row>
    <row r="11" spans="2:12" x14ac:dyDescent="0.3">
      <c r="B11" s="258" t="s">
        <v>98</v>
      </c>
      <c r="C11" s="316">
        <v>74.5</v>
      </c>
      <c r="D11" s="316">
        <v>75.5</v>
      </c>
      <c r="E11" s="311">
        <v>77.400000000000006</v>
      </c>
      <c r="F11" s="311">
        <v>83.3</v>
      </c>
      <c r="G11" s="311">
        <v>86.2</v>
      </c>
      <c r="H11" s="311">
        <v>88.365413644263498</v>
      </c>
      <c r="I11" s="312">
        <v>88.8</v>
      </c>
      <c r="J11" s="312">
        <v>91.9</v>
      </c>
      <c r="K11" s="312">
        <v>92.5</v>
      </c>
      <c r="L11" s="315">
        <v>92.8</v>
      </c>
    </row>
    <row r="12" spans="2:12" x14ac:dyDescent="0.3">
      <c r="B12" s="258" t="s">
        <v>99</v>
      </c>
      <c r="C12" s="316">
        <v>73.400000000000006</v>
      </c>
      <c r="D12" s="316">
        <v>73.400000000000006</v>
      </c>
      <c r="E12" s="311">
        <v>76.8</v>
      </c>
      <c r="F12" s="311">
        <v>79.8</v>
      </c>
      <c r="G12" s="311">
        <v>82.7</v>
      </c>
      <c r="H12" s="311">
        <v>86.115710528878935</v>
      </c>
      <c r="I12" s="312">
        <v>87.3</v>
      </c>
      <c r="J12" s="312">
        <v>90.1</v>
      </c>
      <c r="K12" s="312">
        <v>92.8</v>
      </c>
      <c r="L12" s="315">
        <v>92.1</v>
      </c>
    </row>
    <row r="13" spans="2:12" x14ac:dyDescent="0.3">
      <c r="B13" s="317" t="s">
        <v>100</v>
      </c>
      <c r="C13" s="318">
        <v>74.3</v>
      </c>
      <c r="D13" s="318">
        <v>75.8</v>
      </c>
      <c r="E13" s="319">
        <v>77.5</v>
      </c>
      <c r="F13" s="319">
        <v>81.2</v>
      </c>
      <c r="G13" s="319">
        <v>83.2</v>
      </c>
      <c r="H13" s="319">
        <v>85.247097136537988</v>
      </c>
      <c r="I13" s="320">
        <v>86.8</v>
      </c>
      <c r="J13" s="320">
        <v>90.5</v>
      </c>
      <c r="K13" s="320">
        <v>91.7</v>
      </c>
      <c r="L13" s="321">
        <v>92.9</v>
      </c>
    </row>
    <row r="14" spans="2:12" x14ac:dyDescent="0.3">
      <c r="B14" s="258" t="s">
        <v>101</v>
      </c>
      <c r="C14" s="316">
        <v>72.2</v>
      </c>
      <c r="D14" s="316">
        <v>73.400000000000006</v>
      </c>
      <c r="E14" s="311">
        <v>74.8</v>
      </c>
      <c r="F14" s="311">
        <v>80.7</v>
      </c>
      <c r="G14" s="311">
        <v>82.7</v>
      </c>
      <c r="H14" s="311">
        <v>83.748013416733897</v>
      </c>
      <c r="I14" s="312">
        <v>85</v>
      </c>
      <c r="J14" s="312">
        <v>90</v>
      </c>
      <c r="K14" s="312">
        <v>91.2</v>
      </c>
      <c r="L14" s="315">
        <v>92.4</v>
      </c>
    </row>
    <row r="15" spans="2:12" x14ac:dyDescent="0.3">
      <c r="B15" s="258" t="s">
        <v>102</v>
      </c>
      <c r="C15" s="316">
        <v>78.599999999999994</v>
      </c>
      <c r="D15" s="316">
        <v>80.599999999999994</v>
      </c>
      <c r="E15" s="311">
        <v>82.2</v>
      </c>
      <c r="F15" s="311">
        <v>83.2</v>
      </c>
      <c r="G15" s="311">
        <v>84.5</v>
      </c>
      <c r="H15" s="311">
        <v>85.733644623761009</v>
      </c>
      <c r="I15" s="312">
        <v>88</v>
      </c>
      <c r="J15" s="312">
        <v>91.3</v>
      </c>
      <c r="K15" s="312">
        <v>91.3</v>
      </c>
      <c r="L15" s="315">
        <v>92.6</v>
      </c>
    </row>
    <row r="16" spans="2:12" x14ac:dyDescent="0.3">
      <c r="B16" s="258" t="s">
        <v>103</v>
      </c>
      <c r="C16" s="316">
        <v>73.2</v>
      </c>
      <c r="D16" s="316">
        <v>73.599999999999994</v>
      </c>
      <c r="E16" s="311">
        <v>76.7</v>
      </c>
      <c r="F16" s="311">
        <v>79.400000000000006</v>
      </c>
      <c r="G16" s="311">
        <v>82.5</v>
      </c>
      <c r="H16" s="311">
        <v>86.211910600215532</v>
      </c>
      <c r="I16" s="312">
        <v>88.4</v>
      </c>
      <c r="J16" s="312">
        <v>90.5</v>
      </c>
      <c r="K16" s="312">
        <v>92.1</v>
      </c>
      <c r="L16" s="315">
        <v>92.8</v>
      </c>
    </row>
    <row r="17" spans="2:12" x14ac:dyDescent="0.3">
      <c r="B17" s="258" t="s">
        <v>104</v>
      </c>
      <c r="C17" s="316">
        <v>74</v>
      </c>
      <c r="D17" s="316">
        <v>75.5</v>
      </c>
      <c r="E17" s="311">
        <v>76.900000000000006</v>
      </c>
      <c r="F17" s="311">
        <v>82</v>
      </c>
      <c r="G17" s="311">
        <v>83.6</v>
      </c>
      <c r="H17" s="311">
        <v>85.104927907542731</v>
      </c>
      <c r="I17" s="312">
        <v>86</v>
      </c>
      <c r="J17" s="312">
        <v>89.8</v>
      </c>
      <c r="K17" s="312">
        <v>90.7</v>
      </c>
      <c r="L17" s="315">
        <v>91.6</v>
      </c>
    </row>
    <row r="18" spans="2:12" x14ac:dyDescent="0.3">
      <c r="B18" s="317" t="s">
        <v>105</v>
      </c>
      <c r="C18" s="318">
        <v>69.7</v>
      </c>
      <c r="D18" s="318">
        <v>71.400000000000006</v>
      </c>
      <c r="E18" s="319">
        <v>73.3</v>
      </c>
      <c r="F18" s="319">
        <v>79.2</v>
      </c>
      <c r="G18" s="319">
        <v>81.2</v>
      </c>
      <c r="H18" s="319">
        <v>82.774225146575702</v>
      </c>
      <c r="I18" s="320">
        <v>83.9</v>
      </c>
      <c r="J18" s="320">
        <v>89.3</v>
      </c>
      <c r="K18" s="320">
        <v>90.1</v>
      </c>
      <c r="L18" s="321">
        <v>90.8</v>
      </c>
    </row>
    <row r="19" spans="2:12" x14ac:dyDescent="0.3">
      <c r="B19" s="258" t="s">
        <v>106</v>
      </c>
      <c r="C19" s="316">
        <v>72.2</v>
      </c>
      <c r="D19" s="316">
        <v>74.2</v>
      </c>
      <c r="E19" s="311">
        <v>75</v>
      </c>
      <c r="F19" s="311">
        <v>79.599999999999994</v>
      </c>
      <c r="G19" s="311">
        <v>81.8</v>
      </c>
      <c r="H19" s="311">
        <v>83.576430762387091</v>
      </c>
      <c r="I19" s="312">
        <v>83.9</v>
      </c>
      <c r="J19" s="312">
        <v>88.3</v>
      </c>
      <c r="K19" s="312">
        <v>89.6</v>
      </c>
      <c r="L19" s="315">
        <v>89.9</v>
      </c>
    </row>
    <row r="20" spans="2:12" x14ac:dyDescent="0.3">
      <c r="B20" s="258" t="s">
        <v>107</v>
      </c>
      <c r="C20" s="316">
        <v>73</v>
      </c>
      <c r="D20" s="316">
        <v>74.5</v>
      </c>
      <c r="E20" s="311">
        <v>76.2</v>
      </c>
      <c r="F20" s="311">
        <v>80.3</v>
      </c>
      <c r="G20" s="311">
        <v>83</v>
      </c>
      <c r="H20" s="311">
        <v>84.326562014737846</v>
      </c>
      <c r="I20" s="312">
        <v>85.2</v>
      </c>
      <c r="J20" s="312">
        <v>89.8</v>
      </c>
      <c r="K20" s="312">
        <v>90.8</v>
      </c>
      <c r="L20" s="315">
        <v>91.6</v>
      </c>
    </row>
    <row r="21" spans="2:12" x14ac:dyDescent="0.3">
      <c r="B21" s="258" t="s">
        <v>108</v>
      </c>
      <c r="C21" s="316">
        <v>68.5</v>
      </c>
      <c r="D21" s="316">
        <v>68.900000000000006</v>
      </c>
      <c r="E21" s="311">
        <v>70.900000000000006</v>
      </c>
      <c r="F21" s="311">
        <v>77.3</v>
      </c>
      <c r="G21" s="311">
        <v>78.900000000000006</v>
      </c>
      <c r="H21" s="311">
        <v>81.665919283805223</v>
      </c>
      <c r="I21" s="312">
        <v>83.1</v>
      </c>
      <c r="J21" s="312">
        <v>87.1</v>
      </c>
      <c r="K21" s="312">
        <v>89.1</v>
      </c>
      <c r="L21" s="315">
        <v>90.1</v>
      </c>
    </row>
    <row r="22" spans="2:12" x14ac:dyDescent="0.3">
      <c r="B22" s="258" t="s">
        <v>109</v>
      </c>
      <c r="C22" s="316">
        <v>64.8</v>
      </c>
      <c r="D22" s="316">
        <v>66.599999999999994</v>
      </c>
      <c r="E22" s="311">
        <v>68.7</v>
      </c>
      <c r="F22" s="311">
        <v>74.400000000000006</v>
      </c>
      <c r="G22" s="311">
        <v>75.599999999999994</v>
      </c>
      <c r="H22" s="311">
        <v>78.096556567389271</v>
      </c>
      <c r="I22" s="312">
        <v>80.599999999999994</v>
      </c>
      <c r="J22" s="312">
        <v>85.4</v>
      </c>
      <c r="K22" s="312">
        <v>85.4</v>
      </c>
      <c r="L22" s="315">
        <v>88</v>
      </c>
    </row>
    <row r="23" spans="2:12" x14ac:dyDescent="0.3">
      <c r="B23" s="317" t="s">
        <v>110</v>
      </c>
      <c r="C23" s="318">
        <v>72.900000000000006</v>
      </c>
      <c r="D23" s="318">
        <v>74.900000000000006</v>
      </c>
      <c r="E23" s="319">
        <v>77.099999999999994</v>
      </c>
      <c r="F23" s="319">
        <v>80.7</v>
      </c>
      <c r="G23" s="319">
        <v>82</v>
      </c>
      <c r="H23" s="319">
        <v>83.959165852777545</v>
      </c>
      <c r="I23" s="320">
        <v>84.9</v>
      </c>
      <c r="J23" s="320">
        <v>89.8</v>
      </c>
      <c r="K23" s="320">
        <v>90.7</v>
      </c>
      <c r="L23" s="321">
        <v>91.8</v>
      </c>
    </row>
    <row r="24" spans="2:12" x14ac:dyDescent="0.3">
      <c r="B24" s="258" t="s">
        <v>111</v>
      </c>
      <c r="C24" s="316">
        <v>78.900000000000006</v>
      </c>
      <c r="D24" s="316">
        <v>80.099999999999994</v>
      </c>
      <c r="E24" s="311">
        <v>81.400000000000006</v>
      </c>
      <c r="F24" s="311">
        <v>85.8</v>
      </c>
      <c r="G24" s="311">
        <v>87.7</v>
      </c>
      <c r="H24" s="311">
        <v>88.166078878667477</v>
      </c>
      <c r="I24" s="312">
        <v>89.1</v>
      </c>
      <c r="J24" s="312">
        <v>91.8</v>
      </c>
      <c r="K24" s="312">
        <v>92.4</v>
      </c>
      <c r="L24" s="315">
        <v>92.9</v>
      </c>
    </row>
    <row r="25" spans="2:12" x14ac:dyDescent="0.3">
      <c r="B25" s="258" t="s">
        <v>112</v>
      </c>
      <c r="C25" s="316">
        <v>79.599999999999994</v>
      </c>
      <c r="D25" s="316">
        <v>80.5</v>
      </c>
      <c r="E25" s="311">
        <v>82.6</v>
      </c>
      <c r="F25" s="311">
        <v>85.5</v>
      </c>
      <c r="G25" s="311">
        <v>86.8</v>
      </c>
      <c r="H25" s="311">
        <v>87.943652654771157</v>
      </c>
      <c r="I25" s="312">
        <v>88.9</v>
      </c>
      <c r="J25" s="312">
        <v>92.2</v>
      </c>
      <c r="K25" s="312">
        <v>92.9</v>
      </c>
      <c r="L25" s="315">
        <v>93.9</v>
      </c>
    </row>
    <row r="26" spans="2:12" x14ac:dyDescent="0.3">
      <c r="B26" s="258" t="s">
        <v>113</v>
      </c>
      <c r="C26" s="316">
        <v>70.7</v>
      </c>
      <c r="D26" s="316">
        <v>72.900000000000006</v>
      </c>
      <c r="E26" s="311">
        <v>74.400000000000006</v>
      </c>
      <c r="F26" s="311">
        <v>80.5</v>
      </c>
      <c r="G26" s="311">
        <v>82.8</v>
      </c>
      <c r="H26" s="311">
        <v>84.120672167493041</v>
      </c>
      <c r="I26" s="312">
        <v>85.9</v>
      </c>
      <c r="J26" s="312">
        <v>90</v>
      </c>
      <c r="K26" s="312">
        <v>90.5</v>
      </c>
      <c r="L26" s="315">
        <v>91.6</v>
      </c>
    </row>
    <row r="27" spans="2:12" x14ac:dyDescent="0.3">
      <c r="B27" s="258" t="s">
        <v>114</v>
      </c>
      <c r="C27" s="316">
        <v>76.5</v>
      </c>
      <c r="D27" s="316">
        <v>78.3</v>
      </c>
      <c r="E27" s="311">
        <v>79.5</v>
      </c>
      <c r="F27" s="311">
        <v>83.5</v>
      </c>
      <c r="G27" s="311">
        <v>85.9</v>
      </c>
      <c r="H27" s="311">
        <v>86.778794888199883</v>
      </c>
      <c r="I27" s="312">
        <v>87.9</v>
      </c>
      <c r="J27" s="312">
        <v>91.3</v>
      </c>
      <c r="K27" s="312">
        <v>92</v>
      </c>
      <c r="L27" s="315">
        <v>92.2</v>
      </c>
    </row>
    <row r="28" spans="2:12" x14ac:dyDescent="0.3">
      <c r="B28" s="317" t="s">
        <v>115</v>
      </c>
      <c r="C28" s="318">
        <v>57.4</v>
      </c>
      <c r="D28" s="318">
        <v>59.1</v>
      </c>
      <c r="E28" s="319">
        <v>61</v>
      </c>
      <c r="F28" s="319">
        <v>70.7</v>
      </c>
      <c r="G28" s="319">
        <v>73.400000000000006</v>
      </c>
      <c r="H28" s="319">
        <v>76.257272489468988</v>
      </c>
      <c r="I28" s="320">
        <v>76.8</v>
      </c>
      <c r="J28" s="320">
        <v>81.8</v>
      </c>
      <c r="K28" s="320">
        <v>84.3</v>
      </c>
      <c r="L28" s="321">
        <v>86.5</v>
      </c>
    </row>
    <row r="29" spans="2:12" x14ac:dyDescent="0.3">
      <c r="B29" s="258" t="s">
        <v>116</v>
      </c>
      <c r="C29" s="316">
        <v>69.8</v>
      </c>
      <c r="D29" s="316">
        <v>71.599999999999994</v>
      </c>
      <c r="E29" s="311">
        <v>73.3</v>
      </c>
      <c r="F29" s="311">
        <v>79.3</v>
      </c>
      <c r="G29" s="311">
        <v>81.3</v>
      </c>
      <c r="H29" s="311">
        <v>82.928249725029417</v>
      </c>
      <c r="I29" s="312">
        <v>84.8</v>
      </c>
      <c r="J29" s="312">
        <v>88.5</v>
      </c>
      <c r="K29" s="312">
        <v>89.5</v>
      </c>
      <c r="L29" s="315">
        <v>90.7</v>
      </c>
    </row>
    <row r="30" spans="2:12" x14ac:dyDescent="0.3">
      <c r="B30" s="258" t="s">
        <v>117</v>
      </c>
      <c r="C30" s="316">
        <v>72.099999999999994</v>
      </c>
      <c r="D30" s="316">
        <v>72.900000000000006</v>
      </c>
      <c r="E30" s="311">
        <v>75</v>
      </c>
      <c r="F30" s="311">
        <v>78.900000000000006</v>
      </c>
      <c r="G30" s="311">
        <v>81.3</v>
      </c>
      <c r="H30" s="311">
        <v>83.57798994485664</v>
      </c>
      <c r="I30" s="312">
        <v>85</v>
      </c>
      <c r="J30" s="312">
        <v>88.8</v>
      </c>
      <c r="K30" s="312">
        <v>89.2</v>
      </c>
      <c r="L30" s="315">
        <v>90.9</v>
      </c>
    </row>
    <row r="31" spans="2:12" x14ac:dyDescent="0.3">
      <c r="B31" s="258" t="s">
        <v>118</v>
      </c>
      <c r="C31" s="316">
        <v>72.900000000000006</v>
      </c>
      <c r="D31" s="316">
        <v>74.8</v>
      </c>
      <c r="E31" s="311">
        <v>78.099999999999994</v>
      </c>
      <c r="F31" s="311">
        <v>81.599999999999994</v>
      </c>
      <c r="G31" s="311">
        <v>84.4</v>
      </c>
      <c r="H31" s="311">
        <v>85.737109563808801</v>
      </c>
      <c r="I31" s="312">
        <v>87</v>
      </c>
      <c r="J31" s="312">
        <v>89.8</v>
      </c>
      <c r="K31" s="312">
        <v>90.2</v>
      </c>
      <c r="L31" s="315">
        <v>92.1</v>
      </c>
    </row>
    <row r="32" spans="2:12" x14ac:dyDescent="0.3">
      <c r="B32" s="258" t="s">
        <v>119</v>
      </c>
      <c r="C32" s="316">
        <v>75.599999999999994</v>
      </c>
      <c r="D32" s="316">
        <v>76.3</v>
      </c>
      <c r="E32" s="311">
        <v>79</v>
      </c>
      <c r="F32" s="311">
        <v>80.900000000000006</v>
      </c>
      <c r="G32" s="311">
        <v>83.4</v>
      </c>
      <c r="H32" s="311">
        <v>85.865588019224504</v>
      </c>
      <c r="I32" s="312">
        <v>85.6</v>
      </c>
      <c r="J32" s="312">
        <v>90.5</v>
      </c>
      <c r="K32" s="312">
        <v>91.5</v>
      </c>
      <c r="L32" s="315">
        <v>93.9</v>
      </c>
    </row>
    <row r="33" spans="2:12" x14ac:dyDescent="0.3">
      <c r="B33" s="317" t="s">
        <v>120</v>
      </c>
      <c r="C33" s="318">
        <v>80.900000000000006</v>
      </c>
      <c r="D33" s="318">
        <v>82.1</v>
      </c>
      <c r="E33" s="319">
        <v>84.5</v>
      </c>
      <c r="F33" s="319">
        <v>86.4</v>
      </c>
      <c r="G33" s="319">
        <v>88.4</v>
      </c>
      <c r="H33" s="319">
        <v>89.083642688794683</v>
      </c>
      <c r="I33" s="320">
        <v>89.2</v>
      </c>
      <c r="J33" s="320">
        <v>92.3</v>
      </c>
      <c r="K33" s="320">
        <v>93.9</v>
      </c>
      <c r="L33" s="321">
        <v>93.9</v>
      </c>
    </row>
    <row r="34" spans="2:12" x14ac:dyDescent="0.3">
      <c r="B34" s="258" t="s">
        <v>121</v>
      </c>
      <c r="C34" s="316">
        <v>79.099999999999994</v>
      </c>
      <c r="D34" s="316">
        <v>80.900000000000006</v>
      </c>
      <c r="E34" s="311">
        <v>81.599999999999994</v>
      </c>
      <c r="F34" s="311">
        <v>84.2</v>
      </c>
      <c r="G34" s="311">
        <v>86.8</v>
      </c>
      <c r="H34" s="311">
        <v>87.984645338902084</v>
      </c>
      <c r="I34" s="312">
        <v>89.4</v>
      </c>
      <c r="J34" s="312">
        <v>91.9</v>
      </c>
      <c r="K34" s="312">
        <v>93</v>
      </c>
      <c r="L34" s="315">
        <v>94</v>
      </c>
    </row>
    <row r="35" spans="2:12" x14ac:dyDescent="0.3">
      <c r="B35" s="258" t="s">
        <v>122</v>
      </c>
      <c r="C35" s="316">
        <v>64.400000000000006</v>
      </c>
      <c r="D35" s="316">
        <v>67.5</v>
      </c>
      <c r="E35" s="311">
        <v>67.2</v>
      </c>
      <c r="F35" s="311">
        <v>73.7</v>
      </c>
      <c r="G35" s="311">
        <v>76.400000000000006</v>
      </c>
      <c r="H35" s="311">
        <v>76.905727666658692</v>
      </c>
      <c r="I35" s="312">
        <v>78.5</v>
      </c>
      <c r="J35" s="312">
        <v>84.3</v>
      </c>
      <c r="K35" s="312">
        <v>86.6</v>
      </c>
      <c r="L35" s="315">
        <v>88.6</v>
      </c>
    </row>
    <row r="36" spans="2:12" x14ac:dyDescent="0.3">
      <c r="B36" s="258" t="s">
        <v>123</v>
      </c>
      <c r="C36" s="316">
        <v>75.3</v>
      </c>
      <c r="D36" s="316">
        <v>76.5</v>
      </c>
      <c r="E36" s="311">
        <v>77.8</v>
      </c>
      <c r="F36" s="311">
        <v>81.7</v>
      </c>
      <c r="G36" s="311">
        <v>83.4</v>
      </c>
      <c r="H36" s="311">
        <v>85.252887363470819</v>
      </c>
      <c r="I36" s="312">
        <v>86.2</v>
      </c>
      <c r="J36" s="312">
        <v>90.4</v>
      </c>
      <c r="K36" s="312">
        <v>90.4</v>
      </c>
      <c r="L36" s="315">
        <v>92</v>
      </c>
    </row>
    <row r="37" spans="2:12" x14ac:dyDescent="0.3">
      <c r="B37" s="258" t="s">
        <v>124</v>
      </c>
      <c r="C37" s="316">
        <v>70.8</v>
      </c>
      <c r="D37" s="316">
        <v>72.400000000000006</v>
      </c>
      <c r="E37" s="311">
        <v>74.099999999999994</v>
      </c>
      <c r="F37" s="311">
        <v>79</v>
      </c>
      <c r="G37" s="311">
        <v>81.599999999999994</v>
      </c>
      <c r="H37" s="311">
        <v>83.495767877148026</v>
      </c>
      <c r="I37" s="312">
        <v>85.3</v>
      </c>
      <c r="J37" s="312">
        <v>88.9</v>
      </c>
      <c r="K37" s="312">
        <v>90.2</v>
      </c>
      <c r="L37" s="315">
        <v>91.5</v>
      </c>
    </row>
    <row r="38" spans="2:12" x14ac:dyDescent="0.3">
      <c r="B38" s="317" t="s">
        <v>125</v>
      </c>
      <c r="C38" s="318">
        <v>72.5</v>
      </c>
      <c r="D38" s="318">
        <v>74.7</v>
      </c>
      <c r="E38" s="319">
        <v>76.3</v>
      </c>
      <c r="F38" s="319">
        <v>81.400000000000006</v>
      </c>
      <c r="G38" s="319">
        <v>81.3</v>
      </c>
      <c r="H38" s="319">
        <v>80.316575597689095</v>
      </c>
      <c r="I38" s="320">
        <v>84.1</v>
      </c>
      <c r="J38" s="320">
        <v>88.1</v>
      </c>
      <c r="K38" s="320">
        <v>89.4</v>
      </c>
      <c r="L38" s="321">
        <v>89</v>
      </c>
    </row>
    <row r="39" spans="2:12" x14ac:dyDescent="0.3">
      <c r="B39" s="258" t="s">
        <v>126</v>
      </c>
      <c r="C39" s="316">
        <v>71.2</v>
      </c>
      <c r="D39" s="316">
        <v>73.900000000000006</v>
      </c>
      <c r="E39" s="311">
        <v>76.099999999999994</v>
      </c>
      <c r="F39" s="311">
        <v>80.900000000000006</v>
      </c>
      <c r="G39" s="311">
        <v>83.2</v>
      </c>
      <c r="H39" s="311">
        <v>84.509012693986293</v>
      </c>
      <c r="I39" s="312">
        <v>85.4</v>
      </c>
      <c r="J39" s="312">
        <v>88.9</v>
      </c>
      <c r="K39" s="312">
        <v>90.4</v>
      </c>
      <c r="L39" s="315">
        <v>91.2</v>
      </c>
    </row>
    <row r="40" spans="2:12" x14ac:dyDescent="0.3">
      <c r="B40" s="258" t="s">
        <v>127</v>
      </c>
      <c r="C40" s="316">
        <v>66.7</v>
      </c>
      <c r="D40" s="316">
        <v>69.2</v>
      </c>
      <c r="E40" s="311">
        <v>70.8</v>
      </c>
      <c r="F40" s="311">
        <v>77.2</v>
      </c>
      <c r="G40" s="311">
        <v>79.7</v>
      </c>
      <c r="H40" s="311">
        <v>81.947539570863995</v>
      </c>
      <c r="I40" s="312">
        <v>83.6</v>
      </c>
      <c r="J40" s="312">
        <v>87.8</v>
      </c>
      <c r="K40" s="312">
        <v>88.6</v>
      </c>
      <c r="L40" s="315">
        <v>90.2</v>
      </c>
    </row>
    <row r="41" spans="2:12" x14ac:dyDescent="0.3">
      <c r="B41" s="258" t="s">
        <v>128</v>
      </c>
      <c r="C41" s="316">
        <v>77.5</v>
      </c>
      <c r="D41" s="316">
        <v>78.900000000000006</v>
      </c>
      <c r="E41" s="311">
        <v>80.8</v>
      </c>
      <c r="F41" s="311">
        <v>84.9</v>
      </c>
      <c r="G41" s="311">
        <v>86.8</v>
      </c>
      <c r="H41" s="311">
        <v>87.914717952157659</v>
      </c>
      <c r="I41" s="312">
        <v>89</v>
      </c>
      <c r="J41" s="312">
        <v>91.6</v>
      </c>
      <c r="K41" s="312">
        <v>92.4</v>
      </c>
      <c r="L41" s="315">
        <v>93.3</v>
      </c>
    </row>
    <row r="42" spans="2:12" x14ac:dyDescent="0.3">
      <c r="B42" s="258" t="s">
        <v>129</v>
      </c>
      <c r="C42" s="316">
        <v>72.400000000000006</v>
      </c>
      <c r="D42" s="316">
        <v>73.900000000000006</v>
      </c>
      <c r="E42" s="311">
        <v>75.7</v>
      </c>
      <c r="F42" s="311">
        <v>80.5</v>
      </c>
      <c r="G42" s="311">
        <v>81.5</v>
      </c>
      <c r="H42" s="311">
        <v>84.056813236070454</v>
      </c>
      <c r="I42" s="312">
        <v>85.6</v>
      </c>
      <c r="J42" s="312">
        <v>88.8</v>
      </c>
      <c r="K42" s="312">
        <v>89.9</v>
      </c>
      <c r="L42" s="315">
        <v>91</v>
      </c>
    </row>
    <row r="43" spans="2:12" x14ac:dyDescent="0.3">
      <c r="B43" s="317" t="s">
        <v>130</v>
      </c>
      <c r="C43" s="318">
        <v>76.5</v>
      </c>
      <c r="D43" s="318">
        <v>76.5</v>
      </c>
      <c r="E43" s="319">
        <v>78.2</v>
      </c>
      <c r="F43" s="319">
        <v>82.8</v>
      </c>
      <c r="G43" s="319">
        <v>85.5</v>
      </c>
      <c r="H43" s="319">
        <v>85.31751985498299</v>
      </c>
      <c r="I43" s="320">
        <v>87.7</v>
      </c>
      <c r="J43" s="320">
        <v>90.8</v>
      </c>
      <c r="K43" s="320">
        <v>91.4</v>
      </c>
      <c r="L43" s="321">
        <v>92.9</v>
      </c>
    </row>
    <row r="44" spans="2:12" x14ac:dyDescent="0.3">
      <c r="B44" s="258" t="s">
        <v>131</v>
      </c>
      <c r="C44" s="316">
        <v>66.599999999999994</v>
      </c>
      <c r="D44" s="316">
        <v>68.099999999999994</v>
      </c>
      <c r="E44" s="311">
        <v>69.900000000000006</v>
      </c>
      <c r="F44" s="311">
        <v>77</v>
      </c>
      <c r="G44" s="311">
        <v>79.2</v>
      </c>
      <c r="H44" s="311">
        <v>81.498409484276635</v>
      </c>
      <c r="I44" s="312">
        <v>82.7</v>
      </c>
      <c r="J44" s="312">
        <v>87.8</v>
      </c>
      <c r="K44" s="312">
        <v>89.2</v>
      </c>
      <c r="L44" s="315">
        <v>90.8</v>
      </c>
    </row>
    <row r="45" spans="2:12" x14ac:dyDescent="0.3">
      <c r="B45" s="258" t="s">
        <v>132</v>
      </c>
      <c r="C45" s="316">
        <v>71.099999999999994</v>
      </c>
      <c r="D45" s="316">
        <v>71.599999999999994</v>
      </c>
      <c r="E45" s="311">
        <v>75.3</v>
      </c>
      <c r="F45" s="311">
        <v>79.5</v>
      </c>
      <c r="G45" s="311">
        <v>80.599999999999994</v>
      </c>
      <c r="H45" s="311">
        <v>82.106186441413925</v>
      </c>
      <c r="I45" s="312">
        <v>85</v>
      </c>
      <c r="J45" s="312">
        <v>88</v>
      </c>
      <c r="K45" s="312">
        <v>89.9</v>
      </c>
      <c r="L45" s="315">
        <v>91.8</v>
      </c>
    </row>
    <row r="46" spans="2:12" x14ac:dyDescent="0.3">
      <c r="B46" s="258" t="s">
        <v>133</v>
      </c>
      <c r="C46" s="316">
        <v>67</v>
      </c>
      <c r="D46" s="316">
        <v>68.2</v>
      </c>
      <c r="E46" s="311">
        <v>70.2</v>
      </c>
      <c r="F46" s="311">
        <v>76.7</v>
      </c>
      <c r="G46" s="311">
        <v>79.400000000000006</v>
      </c>
      <c r="H46" s="311">
        <v>82.065082938297593</v>
      </c>
      <c r="I46" s="312">
        <v>83</v>
      </c>
      <c r="J46" s="312">
        <v>88</v>
      </c>
      <c r="K46" s="312">
        <v>89.6</v>
      </c>
      <c r="L46" s="315">
        <v>91</v>
      </c>
    </row>
    <row r="47" spans="2:12" x14ac:dyDescent="0.3">
      <c r="B47" s="258" t="s">
        <v>134</v>
      </c>
      <c r="C47" s="316">
        <v>71.8</v>
      </c>
      <c r="D47" s="316">
        <v>73</v>
      </c>
      <c r="E47" s="311">
        <v>74.3</v>
      </c>
      <c r="F47" s="311">
        <v>80.5</v>
      </c>
      <c r="G47" s="311">
        <v>83.3</v>
      </c>
      <c r="H47" s="311">
        <v>84.51394080839944</v>
      </c>
      <c r="I47" s="312">
        <v>86.3</v>
      </c>
      <c r="J47" s="312">
        <v>90.1</v>
      </c>
      <c r="K47" s="312">
        <v>91.5</v>
      </c>
      <c r="L47" s="315">
        <v>92.5</v>
      </c>
    </row>
    <row r="48" spans="2:12" x14ac:dyDescent="0.3">
      <c r="B48" s="317" t="s">
        <v>135</v>
      </c>
      <c r="C48" s="318">
        <v>79.599999999999994</v>
      </c>
      <c r="D48" s="318">
        <v>81.7</v>
      </c>
      <c r="E48" s="319">
        <v>83.1</v>
      </c>
      <c r="F48" s="319">
        <v>85.4</v>
      </c>
      <c r="G48" s="319">
        <v>87.8</v>
      </c>
      <c r="H48" s="319">
        <v>89.969376038026169</v>
      </c>
      <c r="I48" s="320">
        <v>90.8</v>
      </c>
      <c r="J48" s="320">
        <v>93.5</v>
      </c>
      <c r="K48" s="320">
        <v>93.6</v>
      </c>
      <c r="L48" s="321">
        <v>94.1</v>
      </c>
    </row>
    <row r="49" spans="1:18" x14ac:dyDescent="0.3">
      <c r="B49" s="258" t="s">
        <v>136</v>
      </c>
      <c r="C49" s="316">
        <v>75.3</v>
      </c>
      <c r="D49" s="316">
        <v>76.3</v>
      </c>
      <c r="E49" s="311">
        <v>78.7</v>
      </c>
      <c r="F49" s="311">
        <v>81.099999999999994</v>
      </c>
      <c r="G49" s="311">
        <v>81.400000000000006</v>
      </c>
      <c r="H49" s="311">
        <v>82.472940969419199</v>
      </c>
      <c r="I49" s="312">
        <v>83.4</v>
      </c>
      <c r="J49" s="312">
        <v>89.2</v>
      </c>
      <c r="K49" s="312">
        <v>90.7</v>
      </c>
      <c r="L49" s="315">
        <v>92</v>
      </c>
    </row>
    <row r="50" spans="1:18" x14ac:dyDescent="0.3">
      <c r="B50" s="258" t="s">
        <v>137</v>
      </c>
      <c r="C50" s="316">
        <v>75.8</v>
      </c>
      <c r="D50" s="316">
        <v>77.2</v>
      </c>
      <c r="E50" s="311">
        <v>78.599999999999994</v>
      </c>
      <c r="F50" s="311">
        <v>83.4</v>
      </c>
      <c r="G50" s="311">
        <v>84.8</v>
      </c>
      <c r="H50" s="311">
        <v>85.591669280408496</v>
      </c>
      <c r="I50" s="312">
        <v>86.7</v>
      </c>
      <c r="J50" s="312">
        <v>90.6</v>
      </c>
      <c r="K50" s="312">
        <v>90.9</v>
      </c>
      <c r="L50" s="315">
        <v>92.1</v>
      </c>
    </row>
    <row r="51" spans="1:18" x14ac:dyDescent="0.3">
      <c r="B51" s="258" t="s">
        <v>138</v>
      </c>
      <c r="C51" s="316">
        <v>78.900000000000006</v>
      </c>
      <c r="D51" s="316">
        <v>81.900000000000006</v>
      </c>
      <c r="E51" s="311">
        <v>83.9</v>
      </c>
      <c r="F51" s="311">
        <v>87.4</v>
      </c>
      <c r="G51" s="311">
        <v>89.1</v>
      </c>
      <c r="H51" s="311">
        <v>89.966552411869841</v>
      </c>
      <c r="I51" s="312">
        <v>91.2</v>
      </c>
      <c r="J51" s="312">
        <v>93.5</v>
      </c>
      <c r="K51" s="312">
        <v>93.6</v>
      </c>
      <c r="L51" s="315">
        <v>94.1</v>
      </c>
    </row>
    <row r="52" spans="1:18" x14ac:dyDescent="0.3">
      <c r="B52" s="258" t="s">
        <v>139</v>
      </c>
      <c r="C52" s="316">
        <v>64.900000000000006</v>
      </c>
      <c r="D52" s="316">
        <v>66.2</v>
      </c>
      <c r="E52" s="311">
        <v>69.8</v>
      </c>
      <c r="F52" s="311">
        <v>74.2</v>
      </c>
      <c r="G52" s="311">
        <v>76</v>
      </c>
      <c r="H52" s="311">
        <v>78.959389032030629</v>
      </c>
      <c r="I52" s="312">
        <v>81</v>
      </c>
      <c r="J52" s="312">
        <v>85</v>
      </c>
      <c r="K52" s="312">
        <v>86.4</v>
      </c>
      <c r="L52" s="315">
        <v>86.8</v>
      </c>
    </row>
    <row r="53" spans="1:18" x14ac:dyDescent="0.3">
      <c r="B53" s="258" t="s">
        <v>140</v>
      </c>
      <c r="C53" s="316">
        <v>73</v>
      </c>
      <c r="D53" s="316">
        <v>75.3</v>
      </c>
      <c r="E53" s="311">
        <v>76.900000000000006</v>
      </c>
      <c r="F53" s="311">
        <v>81.3</v>
      </c>
      <c r="G53" s="311">
        <v>83.3</v>
      </c>
      <c r="H53" s="311">
        <v>84.446955260628343</v>
      </c>
      <c r="I53" s="312">
        <v>86</v>
      </c>
      <c r="J53" s="312">
        <v>89.6</v>
      </c>
      <c r="K53" s="312">
        <v>90.6</v>
      </c>
      <c r="L53" s="315">
        <v>91.6</v>
      </c>
      <c r="M53" s="283" t="s">
        <v>11</v>
      </c>
      <c r="N53" s="283" t="s">
        <v>11</v>
      </c>
      <c r="O53" s="283" t="s">
        <v>11</v>
      </c>
      <c r="P53" s="283" t="s">
        <v>174</v>
      </c>
      <c r="Q53" s="283" t="s">
        <v>11</v>
      </c>
      <c r="R53" s="322" t="s">
        <v>11</v>
      </c>
    </row>
    <row r="54" spans="1:18" ht="14.5" thickBot="1" x14ac:dyDescent="0.35">
      <c r="B54" s="258" t="s">
        <v>141</v>
      </c>
      <c r="C54" s="316">
        <v>75.5</v>
      </c>
      <c r="D54" s="316">
        <v>76.099999999999994</v>
      </c>
      <c r="E54" s="311">
        <v>77.8</v>
      </c>
      <c r="F54" s="311">
        <v>83.2</v>
      </c>
      <c r="G54" s="311">
        <v>83.7</v>
      </c>
      <c r="H54" s="311">
        <v>85.684814898459095</v>
      </c>
      <c r="I54" s="312">
        <v>87.8</v>
      </c>
      <c r="J54" s="323">
        <v>90.3</v>
      </c>
      <c r="K54" s="323">
        <v>89.5</v>
      </c>
      <c r="L54" s="324">
        <v>90.5</v>
      </c>
    </row>
    <row r="55" spans="1:18" ht="14.5" thickBot="1" x14ac:dyDescent="0.35">
      <c r="B55" s="325" t="s">
        <v>52</v>
      </c>
      <c r="C55" s="326">
        <v>73.400000000000006</v>
      </c>
      <c r="D55" s="326">
        <v>75.099999999999994</v>
      </c>
      <c r="E55" s="327">
        <v>76.7</v>
      </c>
      <c r="F55" s="327">
        <v>81.400000000000006</v>
      </c>
      <c r="G55" s="327">
        <v>83.5</v>
      </c>
      <c r="H55" s="327">
        <v>85.1</v>
      </c>
      <c r="I55" s="328">
        <v>86.4</v>
      </c>
      <c r="J55" s="328">
        <v>90.1</v>
      </c>
      <c r="K55" s="328">
        <v>91</v>
      </c>
      <c r="L55" s="329">
        <v>92.1</v>
      </c>
    </row>
    <row r="56" spans="1:18" ht="14.5" thickBot="1" x14ac:dyDescent="0.35">
      <c r="B56" s="330" t="s">
        <v>142</v>
      </c>
      <c r="C56" s="331">
        <v>45.2</v>
      </c>
      <c r="D56" s="331">
        <v>48.1</v>
      </c>
      <c r="E56" s="332">
        <v>51.8</v>
      </c>
      <c r="F56" s="332">
        <v>59.3</v>
      </c>
      <c r="G56" s="332">
        <v>60.9</v>
      </c>
      <c r="H56" s="332">
        <v>62.164632001200374</v>
      </c>
      <c r="I56" s="323">
        <v>68.2</v>
      </c>
      <c r="J56" s="323">
        <v>76.5</v>
      </c>
      <c r="K56" s="328">
        <v>80.8</v>
      </c>
      <c r="L56" s="329">
        <v>85.5</v>
      </c>
    </row>
    <row r="57" spans="1:18" x14ac:dyDescent="0.3">
      <c r="B57" s="333"/>
      <c r="C57" s="17"/>
      <c r="D57" s="17"/>
      <c r="E57" s="17"/>
      <c r="F57" s="17"/>
      <c r="G57" s="17"/>
      <c r="H57" s="17"/>
      <c r="I57" s="17"/>
    </row>
    <row r="58" spans="1:18" ht="31.5" customHeight="1" x14ac:dyDescent="0.3">
      <c r="A58" s="334"/>
      <c r="B58" s="549" t="s">
        <v>294</v>
      </c>
      <c r="C58" s="549"/>
      <c r="D58" s="549"/>
      <c r="E58" s="549"/>
      <c r="F58" s="549"/>
      <c r="G58" s="549"/>
      <c r="H58" s="549"/>
      <c r="I58" s="549"/>
      <c r="J58" s="549"/>
      <c r="K58" s="549"/>
      <c r="L58" s="549"/>
    </row>
    <row r="59" spans="1:18" ht="16" customHeight="1" x14ac:dyDescent="0.3">
      <c r="B59" s="544" t="s">
        <v>295</v>
      </c>
      <c r="C59" s="544"/>
      <c r="D59" s="544"/>
      <c r="E59" s="544"/>
      <c r="F59" s="544"/>
      <c r="G59" s="544"/>
      <c r="H59" s="544"/>
      <c r="I59" s="544"/>
    </row>
    <row r="60" spans="1:18" ht="15" customHeight="1" x14ac:dyDescent="0.3">
      <c r="B60" s="526"/>
      <c r="C60" s="526"/>
      <c r="D60" s="526"/>
      <c r="E60" s="526"/>
      <c r="F60" s="526"/>
      <c r="G60" s="526"/>
      <c r="H60" s="526"/>
      <c r="I60" s="526"/>
    </row>
    <row r="63" spans="1:18" x14ac:dyDescent="0.3">
      <c r="F63" s="2" t="s">
        <v>11</v>
      </c>
    </row>
  </sheetData>
  <mergeCells count="5">
    <mergeCell ref="B59:I59"/>
    <mergeCell ref="B60:I60"/>
    <mergeCell ref="B1:L1"/>
    <mergeCell ref="B2:L2"/>
    <mergeCell ref="B58:L58"/>
  </mergeCells>
  <printOptions horizontalCentered="1"/>
  <pageMargins left="0.7" right="0.7" top="0.75" bottom="0.75" header="0.3" footer="0.3"/>
  <pageSetup scale="78"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84D1B-84AD-45E4-B254-419504F0DED4}">
  <dimension ref="A1:J72"/>
  <sheetViews>
    <sheetView zoomScale="80" zoomScaleNormal="80" workbookViewId="0">
      <selection activeCell="G73" sqref="G73"/>
    </sheetView>
  </sheetViews>
  <sheetFormatPr defaultRowHeight="12.5" x14ac:dyDescent="0.25"/>
  <cols>
    <col min="1" max="1" width="20.54296875" customWidth="1"/>
    <col min="2" max="3" width="14.54296875" customWidth="1"/>
    <col min="4" max="4" width="10.1796875" customWidth="1"/>
    <col min="5" max="5" width="14.54296875" customWidth="1"/>
    <col min="6" max="6" width="10.1796875" customWidth="1"/>
    <col min="7" max="7" width="14.54296875" customWidth="1"/>
    <col min="8" max="8" width="10.1796875" customWidth="1"/>
    <col min="9" max="9" width="14.54296875" customWidth="1"/>
    <col min="10" max="10" width="10.1796875" customWidth="1"/>
  </cols>
  <sheetData>
    <row r="1" spans="1:10" ht="17.5" x14ac:dyDescent="0.25">
      <c r="A1" s="552" t="s">
        <v>219</v>
      </c>
      <c r="B1" s="552"/>
      <c r="C1" s="552"/>
      <c r="D1" s="552"/>
      <c r="E1" s="552"/>
      <c r="F1" s="552"/>
      <c r="G1" s="552"/>
      <c r="H1" s="553"/>
      <c r="I1" s="553"/>
      <c r="J1" s="553"/>
    </row>
    <row r="2" spans="1:10" ht="17.5" x14ac:dyDescent="0.25">
      <c r="A2" s="552" t="s">
        <v>230</v>
      </c>
      <c r="B2" s="552"/>
      <c r="C2" s="552"/>
      <c r="D2" s="552"/>
      <c r="E2" s="552"/>
      <c r="F2" s="552"/>
      <c r="G2" s="552"/>
      <c r="H2" s="553"/>
      <c r="I2" s="553"/>
      <c r="J2" s="553"/>
    </row>
    <row r="3" spans="1:10" ht="17.5" x14ac:dyDescent="0.25">
      <c r="A3" s="552" t="s">
        <v>220</v>
      </c>
      <c r="B3" s="552"/>
      <c r="C3" s="552"/>
      <c r="D3" s="552"/>
      <c r="E3" s="552"/>
      <c r="F3" s="552"/>
      <c r="G3" s="552"/>
      <c r="H3" s="553"/>
      <c r="I3" s="553"/>
      <c r="J3" s="553"/>
    </row>
    <row r="4" spans="1:10" ht="15.5" thickBot="1" x14ac:dyDescent="0.3">
      <c r="A4" s="403"/>
      <c r="B4" s="404"/>
      <c r="C4" s="403"/>
      <c r="D4" s="405"/>
      <c r="E4" s="403"/>
      <c r="F4" s="403"/>
      <c r="G4" s="403"/>
      <c r="H4" s="403"/>
      <c r="I4" s="403"/>
      <c r="J4" s="403"/>
    </row>
    <row r="5" spans="1:10" ht="15" customHeight="1" x14ac:dyDescent="0.25">
      <c r="A5" s="554"/>
      <c r="B5" s="556" t="s">
        <v>221</v>
      </c>
      <c r="C5" s="559" t="s">
        <v>255</v>
      </c>
      <c r="D5" s="560"/>
      <c r="E5" s="563" t="s">
        <v>222</v>
      </c>
      <c r="F5" s="564"/>
      <c r="G5" s="565" t="s">
        <v>223</v>
      </c>
      <c r="H5" s="566"/>
      <c r="I5" s="565" t="s">
        <v>260</v>
      </c>
      <c r="J5" s="566"/>
    </row>
    <row r="6" spans="1:10" ht="15" customHeight="1" x14ac:dyDescent="0.25">
      <c r="A6" s="555"/>
      <c r="B6" s="557"/>
      <c r="C6" s="561"/>
      <c r="D6" s="562"/>
      <c r="E6" s="567" t="s">
        <v>224</v>
      </c>
      <c r="F6" s="568"/>
      <c r="G6" s="569" t="s">
        <v>225</v>
      </c>
      <c r="H6" s="570"/>
      <c r="I6" s="569" t="s">
        <v>261</v>
      </c>
      <c r="J6" s="570"/>
    </row>
    <row r="7" spans="1:10" ht="15" x14ac:dyDescent="0.25">
      <c r="A7" s="555"/>
      <c r="B7" s="558"/>
      <c r="C7" s="406" t="s">
        <v>226</v>
      </c>
      <c r="D7" s="407" t="s">
        <v>227</v>
      </c>
      <c r="E7" s="408" t="s">
        <v>226</v>
      </c>
      <c r="F7" s="409" t="s">
        <v>227</v>
      </c>
      <c r="G7" s="408" t="s">
        <v>226</v>
      </c>
      <c r="H7" s="409" t="s">
        <v>227</v>
      </c>
      <c r="I7" s="410" t="s">
        <v>226</v>
      </c>
      <c r="J7" s="411" t="s">
        <v>227</v>
      </c>
    </row>
    <row r="8" spans="1:10" ht="15.5" x14ac:dyDescent="0.25">
      <c r="A8" s="412" t="s">
        <v>91</v>
      </c>
      <c r="B8" s="413">
        <v>1933</v>
      </c>
      <c r="C8" s="414">
        <v>1640</v>
      </c>
      <c r="D8" s="432">
        <v>0.85</v>
      </c>
      <c r="E8" s="414">
        <v>1561</v>
      </c>
      <c r="F8" s="432">
        <v>0.81</v>
      </c>
      <c r="G8" s="414">
        <v>834</v>
      </c>
      <c r="H8" s="432">
        <v>0.43</v>
      </c>
      <c r="I8" s="414">
        <v>204</v>
      </c>
      <c r="J8" s="436" t="s">
        <v>244</v>
      </c>
    </row>
    <row r="9" spans="1:10" ht="15.5" x14ac:dyDescent="0.25">
      <c r="A9" s="415" t="s">
        <v>92</v>
      </c>
      <c r="B9" s="416">
        <v>264</v>
      </c>
      <c r="C9" s="417">
        <v>239</v>
      </c>
      <c r="D9" s="433">
        <v>0.9</v>
      </c>
      <c r="E9" s="417">
        <v>207</v>
      </c>
      <c r="F9" s="433">
        <v>0.78</v>
      </c>
      <c r="G9" s="417" t="s">
        <v>228</v>
      </c>
      <c r="H9" s="433" t="s">
        <v>228</v>
      </c>
      <c r="I9" s="417" t="s">
        <v>228</v>
      </c>
      <c r="J9" s="437" t="s">
        <v>241</v>
      </c>
    </row>
    <row r="10" spans="1:10" ht="15.5" x14ac:dyDescent="0.25">
      <c r="A10" s="415" t="s">
        <v>212</v>
      </c>
      <c r="B10" s="416">
        <v>10</v>
      </c>
      <c r="C10" s="417" t="s">
        <v>228</v>
      </c>
      <c r="D10" s="433" t="s">
        <v>228</v>
      </c>
      <c r="E10" s="417" t="s">
        <v>228</v>
      </c>
      <c r="F10" s="433" t="s">
        <v>228</v>
      </c>
      <c r="G10" s="417">
        <v>0</v>
      </c>
      <c r="H10" s="433">
        <v>0</v>
      </c>
      <c r="I10" s="417">
        <v>0</v>
      </c>
      <c r="J10" s="437" t="s">
        <v>246</v>
      </c>
    </row>
    <row r="11" spans="1:10" ht="15.5" x14ac:dyDescent="0.25">
      <c r="A11" s="415" t="s">
        <v>93</v>
      </c>
      <c r="B11" s="416">
        <v>2739</v>
      </c>
      <c r="C11" s="417">
        <v>2542</v>
      </c>
      <c r="D11" s="433">
        <v>0.93</v>
      </c>
      <c r="E11" s="417">
        <v>2420</v>
      </c>
      <c r="F11" s="433">
        <v>0.88</v>
      </c>
      <c r="G11" s="417">
        <v>1357</v>
      </c>
      <c r="H11" s="433">
        <v>0.5</v>
      </c>
      <c r="I11" s="417">
        <v>121</v>
      </c>
      <c r="J11" s="437" t="s">
        <v>253</v>
      </c>
    </row>
    <row r="12" spans="1:10" ht="15.5" x14ac:dyDescent="0.25">
      <c r="A12" s="418" t="s">
        <v>94</v>
      </c>
      <c r="B12" s="419">
        <v>1172</v>
      </c>
      <c r="C12" s="420">
        <v>969</v>
      </c>
      <c r="D12" s="434">
        <v>0.83</v>
      </c>
      <c r="E12" s="420">
        <v>898</v>
      </c>
      <c r="F12" s="434">
        <v>0.77</v>
      </c>
      <c r="G12" s="420">
        <v>547</v>
      </c>
      <c r="H12" s="434">
        <v>0.47</v>
      </c>
      <c r="I12" s="420">
        <v>104</v>
      </c>
      <c r="J12" s="438" t="s">
        <v>256</v>
      </c>
    </row>
    <row r="13" spans="1:10" ht="15.5" x14ac:dyDescent="0.25">
      <c r="A13" s="415" t="s">
        <v>95</v>
      </c>
      <c r="B13" s="416">
        <v>13316</v>
      </c>
      <c r="C13" s="417">
        <v>12791</v>
      </c>
      <c r="D13" s="433">
        <v>0.96</v>
      </c>
      <c r="E13" s="417">
        <v>12384</v>
      </c>
      <c r="F13" s="433">
        <v>0.93</v>
      </c>
      <c r="G13" s="417">
        <v>6710</v>
      </c>
      <c r="H13" s="433">
        <v>0.5</v>
      </c>
      <c r="I13" s="417">
        <v>951</v>
      </c>
      <c r="J13" s="437" t="s">
        <v>248</v>
      </c>
    </row>
    <row r="14" spans="1:10" ht="15.5" x14ac:dyDescent="0.25">
      <c r="A14" s="415" t="s">
        <v>96</v>
      </c>
      <c r="B14" s="416">
        <v>2278</v>
      </c>
      <c r="C14" s="417">
        <v>2253</v>
      </c>
      <c r="D14" s="433">
        <v>0.99</v>
      </c>
      <c r="E14" s="417">
        <v>2154</v>
      </c>
      <c r="F14" s="433">
        <v>0.95</v>
      </c>
      <c r="G14" s="417">
        <v>1062</v>
      </c>
      <c r="H14" s="433">
        <v>0.47</v>
      </c>
      <c r="I14" s="417">
        <v>184</v>
      </c>
      <c r="J14" s="437" t="s">
        <v>257</v>
      </c>
    </row>
    <row r="15" spans="1:10" ht="15.5" x14ac:dyDescent="0.25">
      <c r="A15" s="415" t="s">
        <v>97</v>
      </c>
      <c r="B15" s="416">
        <v>1410</v>
      </c>
      <c r="C15" s="417">
        <v>1334</v>
      </c>
      <c r="D15" s="433">
        <v>0.95</v>
      </c>
      <c r="E15" s="417">
        <v>1301</v>
      </c>
      <c r="F15" s="433">
        <v>0.92</v>
      </c>
      <c r="G15" s="417">
        <v>871</v>
      </c>
      <c r="H15" s="433">
        <v>0.62</v>
      </c>
      <c r="I15" s="417">
        <v>125</v>
      </c>
      <c r="J15" s="437" t="s">
        <v>256</v>
      </c>
    </row>
    <row r="16" spans="1:10" ht="15.5" x14ac:dyDescent="0.25">
      <c r="A16" s="415" t="s">
        <v>98</v>
      </c>
      <c r="B16" s="416">
        <v>389</v>
      </c>
      <c r="C16" s="417">
        <v>412</v>
      </c>
      <c r="D16" s="433">
        <v>1.06</v>
      </c>
      <c r="E16" s="417">
        <v>411</v>
      </c>
      <c r="F16" s="433">
        <v>1.06</v>
      </c>
      <c r="G16" s="417">
        <v>283</v>
      </c>
      <c r="H16" s="433">
        <v>0.73</v>
      </c>
      <c r="I16" s="417" t="s">
        <v>228</v>
      </c>
      <c r="J16" s="437" t="s">
        <v>241</v>
      </c>
    </row>
    <row r="17" spans="1:10" ht="15.5" x14ac:dyDescent="0.25">
      <c r="A17" s="418" t="s">
        <v>99</v>
      </c>
      <c r="B17" s="419">
        <v>316</v>
      </c>
      <c r="C17" s="420">
        <v>291</v>
      </c>
      <c r="D17" s="434">
        <v>0.92</v>
      </c>
      <c r="E17" s="420">
        <v>290</v>
      </c>
      <c r="F17" s="434">
        <v>0.92</v>
      </c>
      <c r="G17" s="420">
        <v>195</v>
      </c>
      <c r="H17" s="434">
        <v>0.62</v>
      </c>
      <c r="I17" s="420" t="s">
        <v>228</v>
      </c>
      <c r="J17" s="438" t="s">
        <v>241</v>
      </c>
    </row>
    <row r="18" spans="1:10" ht="15.5" x14ac:dyDescent="0.25">
      <c r="A18" s="415" t="s">
        <v>100</v>
      </c>
      <c r="B18" s="416">
        <v>8353</v>
      </c>
      <c r="C18" s="417">
        <v>8636</v>
      </c>
      <c r="D18" s="433">
        <v>1.03</v>
      </c>
      <c r="E18" s="417">
        <v>8455</v>
      </c>
      <c r="F18" s="433">
        <v>1.01</v>
      </c>
      <c r="G18" s="417">
        <v>4556</v>
      </c>
      <c r="H18" s="433">
        <v>0.55000000000000004</v>
      </c>
      <c r="I18" s="417">
        <v>766</v>
      </c>
      <c r="J18" s="437" t="s">
        <v>256</v>
      </c>
    </row>
    <row r="19" spans="1:10" ht="15.5" x14ac:dyDescent="0.25">
      <c r="A19" s="415" t="s">
        <v>101</v>
      </c>
      <c r="B19" s="416">
        <v>3946</v>
      </c>
      <c r="C19" s="417">
        <v>3694</v>
      </c>
      <c r="D19" s="433">
        <v>0.94</v>
      </c>
      <c r="E19" s="417">
        <v>3553</v>
      </c>
      <c r="F19" s="433">
        <v>0.9</v>
      </c>
      <c r="G19" s="417">
        <v>2148</v>
      </c>
      <c r="H19" s="433">
        <v>0.54</v>
      </c>
      <c r="I19" s="417">
        <v>535</v>
      </c>
      <c r="J19" s="437" t="s">
        <v>258</v>
      </c>
    </row>
    <row r="20" spans="1:10" ht="15.5" x14ac:dyDescent="0.25">
      <c r="A20" s="415" t="s">
        <v>213</v>
      </c>
      <c r="B20" s="416">
        <v>42</v>
      </c>
      <c r="C20" s="417">
        <v>34</v>
      </c>
      <c r="D20" s="433">
        <v>0.8</v>
      </c>
      <c r="E20" s="417">
        <v>29</v>
      </c>
      <c r="F20" s="433">
        <v>0.7</v>
      </c>
      <c r="G20" s="417" t="s">
        <v>228</v>
      </c>
      <c r="H20" s="433" t="s">
        <v>228</v>
      </c>
      <c r="I20" s="417">
        <v>0</v>
      </c>
      <c r="J20" s="437" t="s">
        <v>246</v>
      </c>
    </row>
    <row r="21" spans="1:10" ht="15.5" x14ac:dyDescent="0.25">
      <c r="A21" s="415" t="s">
        <v>102</v>
      </c>
      <c r="B21" s="416">
        <v>484</v>
      </c>
      <c r="C21" s="417">
        <v>495</v>
      </c>
      <c r="D21" s="433">
        <v>1.02</v>
      </c>
      <c r="E21" s="417">
        <v>483</v>
      </c>
      <c r="F21" s="433">
        <v>1</v>
      </c>
      <c r="G21" s="417" t="s">
        <v>228</v>
      </c>
      <c r="H21" s="433" t="s">
        <v>228</v>
      </c>
      <c r="I21" s="417" t="s">
        <v>228</v>
      </c>
      <c r="J21" s="437" t="s">
        <v>241</v>
      </c>
    </row>
    <row r="22" spans="1:10" ht="15.5" x14ac:dyDescent="0.25">
      <c r="A22" s="418" t="s">
        <v>103</v>
      </c>
      <c r="B22" s="419">
        <v>675</v>
      </c>
      <c r="C22" s="420">
        <v>597</v>
      </c>
      <c r="D22" s="434">
        <v>0.88</v>
      </c>
      <c r="E22" s="420">
        <v>523</v>
      </c>
      <c r="F22" s="434">
        <v>0.77</v>
      </c>
      <c r="G22" s="420">
        <v>339</v>
      </c>
      <c r="H22" s="434">
        <v>0.5</v>
      </c>
      <c r="I22" s="420">
        <v>44</v>
      </c>
      <c r="J22" s="438" t="s">
        <v>248</v>
      </c>
    </row>
    <row r="23" spans="1:10" ht="15.5" x14ac:dyDescent="0.25">
      <c r="A23" s="415" t="s">
        <v>104</v>
      </c>
      <c r="B23" s="416">
        <v>4969</v>
      </c>
      <c r="C23" s="417">
        <v>4227</v>
      </c>
      <c r="D23" s="433">
        <v>0.85</v>
      </c>
      <c r="E23" s="417">
        <v>4029</v>
      </c>
      <c r="F23" s="433">
        <v>0.81</v>
      </c>
      <c r="G23" s="417">
        <v>2021</v>
      </c>
      <c r="H23" s="433">
        <v>0.41</v>
      </c>
      <c r="I23" s="417">
        <v>222</v>
      </c>
      <c r="J23" s="437" t="s">
        <v>253</v>
      </c>
    </row>
    <row r="24" spans="1:10" ht="15.5" x14ac:dyDescent="0.25">
      <c r="A24" s="415" t="s">
        <v>105</v>
      </c>
      <c r="B24" s="416">
        <v>2654</v>
      </c>
      <c r="C24" s="417">
        <v>2328</v>
      </c>
      <c r="D24" s="433">
        <v>0.88</v>
      </c>
      <c r="E24" s="417">
        <v>2212</v>
      </c>
      <c r="F24" s="433">
        <v>0.83</v>
      </c>
      <c r="G24" s="417">
        <v>1202</v>
      </c>
      <c r="H24" s="433">
        <v>0.45</v>
      </c>
      <c r="I24" s="417">
        <v>238</v>
      </c>
      <c r="J24" s="437" t="s">
        <v>256</v>
      </c>
    </row>
    <row r="25" spans="1:10" ht="15.5" x14ac:dyDescent="0.25">
      <c r="A25" s="415" t="s">
        <v>106</v>
      </c>
      <c r="B25" s="416">
        <v>1290</v>
      </c>
      <c r="C25" s="417">
        <v>1102</v>
      </c>
      <c r="D25" s="433">
        <v>0.85</v>
      </c>
      <c r="E25" s="417">
        <v>1017</v>
      </c>
      <c r="F25" s="433">
        <v>0.79</v>
      </c>
      <c r="G25" s="417">
        <v>722</v>
      </c>
      <c r="H25" s="433">
        <v>0.56000000000000005</v>
      </c>
      <c r="I25" s="417">
        <v>121</v>
      </c>
      <c r="J25" s="437" t="s">
        <v>256</v>
      </c>
    </row>
    <row r="26" spans="1:10" ht="15.5" x14ac:dyDescent="0.25">
      <c r="A26" s="415" t="s">
        <v>107</v>
      </c>
      <c r="B26" s="416">
        <v>1149</v>
      </c>
      <c r="C26" s="417">
        <v>997</v>
      </c>
      <c r="D26" s="433">
        <v>0.87</v>
      </c>
      <c r="E26" s="417">
        <v>946</v>
      </c>
      <c r="F26" s="433">
        <v>0.82</v>
      </c>
      <c r="G26" s="417">
        <v>600</v>
      </c>
      <c r="H26" s="433">
        <v>0.52</v>
      </c>
      <c r="I26" s="417">
        <v>185</v>
      </c>
      <c r="J26" s="437" t="s">
        <v>249</v>
      </c>
    </row>
    <row r="27" spans="1:10" ht="15.5" x14ac:dyDescent="0.25">
      <c r="A27" s="418" t="s">
        <v>108</v>
      </c>
      <c r="B27" s="419">
        <v>1769</v>
      </c>
      <c r="C27" s="420">
        <v>1568</v>
      </c>
      <c r="D27" s="434">
        <v>0.89</v>
      </c>
      <c r="E27" s="420">
        <v>1492</v>
      </c>
      <c r="F27" s="434">
        <v>0.84</v>
      </c>
      <c r="G27" s="420">
        <v>836</v>
      </c>
      <c r="H27" s="434">
        <v>0.47</v>
      </c>
      <c r="I27" s="420">
        <v>163</v>
      </c>
      <c r="J27" s="438" t="s">
        <v>256</v>
      </c>
    </row>
    <row r="28" spans="1:10" ht="15.5" x14ac:dyDescent="0.25">
      <c r="A28" s="415" t="s">
        <v>109</v>
      </c>
      <c r="B28" s="416">
        <v>1765</v>
      </c>
      <c r="C28" s="417">
        <v>1458</v>
      </c>
      <c r="D28" s="433">
        <v>0.83</v>
      </c>
      <c r="E28" s="417">
        <v>1381</v>
      </c>
      <c r="F28" s="433">
        <v>0.78</v>
      </c>
      <c r="G28" s="417">
        <v>666</v>
      </c>
      <c r="H28" s="433">
        <v>0.38</v>
      </c>
      <c r="I28" s="417">
        <v>139</v>
      </c>
      <c r="J28" s="437" t="s">
        <v>257</v>
      </c>
    </row>
    <row r="29" spans="1:10" ht="15.5" x14ac:dyDescent="0.25">
      <c r="A29" s="415" t="s">
        <v>110</v>
      </c>
      <c r="B29" s="416">
        <v>580</v>
      </c>
      <c r="C29" s="417">
        <v>555</v>
      </c>
      <c r="D29" s="433">
        <v>0.96</v>
      </c>
      <c r="E29" s="417">
        <v>510</v>
      </c>
      <c r="F29" s="433">
        <v>0.88</v>
      </c>
      <c r="G29" s="417">
        <v>145</v>
      </c>
      <c r="H29" s="433">
        <v>0.25</v>
      </c>
      <c r="I29" s="417">
        <v>5</v>
      </c>
      <c r="J29" s="437" t="s">
        <v>240</v>
      </c>
    </row>
    <row r="30" spans="1:10" ht="15.5" x14ac:dyDescent="0.25">
      <c r="A30" s="415" t="s">
        <v>111</v>
      </c>
      <c r="B30" s="416">
        <v>2318</v>
      </c>
      <c r="C30" s="417">
        <v>2202</v>
      </c>
      <c r="D30" s="433">
        <v>0.95</v>
      </c>
      <c r="E30" s="417">
        <v>2188</v>
      </c>
      <c r="F30" s="433">
        <v>0.94</v>
      </c>
      <c r="G30" s="417">
        <v>1547</v>
      </c>
      <c r="H30" s="433">
        <v>0.67</v>
      </c>
      <c r="I30" s="417" t="s">
        <v>228</v>
      </c>
      <c r="J30" s="437" t="s">
        <v>241</v>
      </c>
    </row>
    <row r="31" spans="1:10" ht="15.5" x14ac:dyDescent="0.25">
      <c r="A31" s="415" t="s">
        <v>112</v>
      </c>
      <c r="B31" s="416">
        <v>2741</v>
      </c>
      <c r="C31" s="417">
        <v>2641</v>
      </c>
      <c r="D31" s="433">
        <v>0.96</v>
      </c>
      <c r="E31" s="417">
        <v>2635</v>
      </c>
      <c r="F31" s="433">
        <v>0.96</v>
      </c>
      <c r="G31" s="417">
        <v>1590</v>
      </c>
      <c r="H31" s="433">
        <v>0.57999999999999996</v>
      </c>
      <c r="I31" s="417">
        <v>548</v>
      </c>
      <c r="J31" s="437" t="s">
        <v>251</v>
      </c>
    </row>
    <row r="32" spans="1:10" ht="15.5" x14ac:dyDescent="0.25">
      <c r="A32" s="418" t="s">
        <v>113</v>
      </c>
      <c r="B32" s="419">
        <v>4009</v>
      </c>
      <c r="C32" s="420">
        <v>3598</v>
      </c>
      <c r="D32" s="434">
        <v>0.9</v>
      </c>
      <c r="E32" s="420">
        <v>3466</v>
      </c>
      <c r="F32" s="434">
        <v>0.86</v>
      </c>
      <c r="G32" s="420">
        <v>1446</v>
      </c>
      <c r="H32" s="434">
        <v>0.36</v>
      </c>
      <c r="I32" s="420">
        <v>119</v>
      </c>
      <c r="J32" s="438" t="s">
        <v>242</v>
      </c>
    </row>
    <row r="33" spans="1:10" ht="15.5" x14ac:dyDescent="0.25">
      <c r="A33" s="415" t="s">
        <v>114</v>
      </c>
      <c r="B33" s="416">
        <v>2256</v>
      </c>
      <c r="C33" s="417">
        <v>2026</v>
      </c>
      <c r="D33" s="433">
        <v>0.9</v>
      </c>
      <c r="E33" s="417">
        <v>1910</v>
      </c>
      <c r="F33" s="433">
        <v>0.85</v>
      </c>
      <c r="G33" s="417">
        <v>955</v>
      </c>
      <c r="H33" s="433">
        <v>0.42</v>
      </c>
      <c r="I33" s="417">
        <v>111</v>
      </c>
      <c r="J33" s="437" t="s">
        <v>245</v>
      </c>
    </row>
    <row r="34" spans="1:10" ht="15.5" x14ac:dyDescent="0.25">
      <c r="A34" s="415" t="s">
        <v>115</v>
      </c>
      <c r="B34" s="416">
        <v>1121</v>
      </c>
      <c r="C34" s="417">
        <v>895</v>
      </c>
      <c r="D34" s="433">
        <v>0.8</v>
      </c>
      <c r="E34" s="417">
        <v>811</v>
      </c>
      <c r="F34" s="433">
        <v>0.72</v>
      </c>
      <c r="G34" s="417">
        <v>563</v>
      </c>
      <c r="H34" s="433">
        <v>0.5</v>
      </c>
      <c r="I34" s="417">
        <v>201</v>
      </c>
      <c r="J34" s="437" t="s">
        <v>259</v>
      </c>
    </row>
    <row r="35" spans="1:10" ht="15.5" x14ac:dyDescent="0.25">
      <c r="A35" s="415" t="s">
        <v>116</v>
      </c>
      <c r="B35" s="416">
        <v>2458</v>
      </c>
      <c r="C35" s="417">
        <v>2086</v>
      </c>
      <c r="D35" s="433">
        <v>0.85</v>
      </c>
      <c r="E35" s="417">
        <v>1936</v>
      </c>
      <c r="F35" s="433">
        <v>0.79</v>
      </c>
      <c r="G35" s="417">
        <v>1129</v>
      </c>
      <c r="H35" s="433">
        <v>0.46</v>
      </c>
      <c r="I35" s="417">
        <v>286</v>
      </c>
      <c r="J35" s="437" t="s">
        <v>254</v>
      </c>
    </row>
    <row r="36" spans="1:10" ht="15.5" x14ac:dyDescent="0.25">
      <c r="A36" s="415" t="s">
        <v>117</v>
      </c>
      <c r="B36" s="416">
        <v>444</v>
      </c>
      <c r="C36" s="417">
        <v>401</v>
      </c>
      <c r="D36" s="433">
        <v>0.9</v>
      </c>
      <c r="E36" s="417">
        <v>362</v>
      </c>
      <c r="F36" s="433">
        <v>0.82</v>
      </c>
      <c r="G36" s="417">
        <v>118</v>
      </c>
      <c r="H36" s="433">
        <v>0.27</v>
      </c>
      <c r="I36" s="417">
        <v>11</v>
      </c>
      <c r="J36" s="437" t="s">
        <v>242</v>
      </c>
    </row>
    <row r="37" spans="1:10" ht="15.5" x14ac:dyDescent="0.25">
      <c r="A37" s="418" t="s">
        <v>118</v>
      </c>
      <c r="B37" s="419">
        <v>776</v>
      </c>
      <c r="C37" s="420">
        <v>685</v>
      </c>
      <c r="D37" s="434">
        <v>0.88</v>
      </c>
      <c r="E37" s="420">
        <v>652</v>
      </c>
      <c r="F37" s="434">
        <v>0.84</v>
      </c>
      <c r="G37" s="420">
        <v>413</v>
      </c>
      <c r="H37" s="434">
        <v>0.53</v>
      </c>
      <c r="I37" s="420">
        <v>57</v>
      </c>
      <c r="J37" s="438" t="s">
        <v>248</v>
      </c>
    </row>
    <row r="38" spans="1:10" ht="15.5" x14ac:dyDescent="0.25">
      <c r="A38" s="415" t="s">
        <v>119</v>
      </c>
      <c r="B38" s="416">
        <v>1164</v>
      </c>
      <c r="C38" s="417">
        <v>1103</v>
      </c>
      <c r="D38" s="433">
        <v>0.95</v>
      </c>
      <c r="E38" s="417">
        <v>1066</v>
      </c>
      <c r="F38" s="433">
        <v>0.92</v>
      </c>
      <c r="G38" s="417">
        <v>645</v>
      </c>
      <c r="H38" s="433">
        <v>0.55000000000000004</v>
      </c>
      <c r="I38" s="417">
        <v>74</v>
      </c>
      <c r="J38" s="437" t="s">
        <v>239</v>
      </c>
    </row>
    <row r="39" spans="1:10" ht="15.5" x14ac:dyDescent="0.25">
      <c r="A39" s="415" t="s">
        <v>120</v>
      </c>
      <c r="B39" s="416">
        <v>545</v>
      </c>
      <c r="C39" s="417">
        <v>549</v>
      </c>
      <c r="D39" s="433">
        <v>1.01</v>
      </c>
      <c r="E39" s="417">
        <v>533</v>
      </c>
      <c r="F39" s="433">
        <v>0.98</v>
      </c>
      <c r="G39" s="417">
        <v>295</v>
      </c>
      <c r="H39" s="433">
        <v>0.54</v>
      </c>
      <c r="I39" s="417">
        <v>6</v>
      </c>
      <c r="J39" s="437" t="s">
        <v>240</v>
      </c>
    </row>
    <row r="40" spans="1:10" ht="15.5" x14ac:dyDescent="0.25">
      <c r="A40" s="415" t="s">
        <v>121</v>
      </c>
      <c r="B40" s="416">
        <v>3438</v>
      </c>
      <c r="C40" s="417">
        <v>3286</v>
      </c>
      <c r="D40" s="433">
        <v>0.96</v>
      </c>
      <c r="E40" s="417">
        <v>3280</v>
      </c>
      <c r="F40" s="433">
        <v>0.95</v>
      </c>
      <c r="G40" s="417">
        <v>2524</v>
      </c>
      <c r="H40" s="433">
        <v>0.73</v>
      </c>
      <c r="I40" s="417" t="s">
        <v>228</v>
      </c>
      <c r="J40" s="437" t="s">
        <v>241</v>
      </c>
    </row>
    <row r="41" spans="1:10" ht="15.5" x14ac:dyDescent="0.25">
      <c r="A41" s="415" t="s">
        <v>122</v>
      </c>
      <c r="B41" s="416">
        <v>813</v>
      </c>
      <c r="C41" s="417">
        <v>683</v>
      </c>
      <c r="D41" s="433">
        <v>0.84</v>
      </c>
      <c r="E41" s="417">
        <v>622</v>
      </c>
      <c r="F41" s="433">
        <v>0.77</v>
      </c>
      <c r="G41" s="417">
        <v>252</v>
      </c>
      <c r="H41" s="433">
        <v>0.31</v>
      </c>
      <c r="I41" s="417">
        <v>28</v>
      </c>
      <c r="J41" s="437" t="s">
        <v>242</v>
      </c>
    </row>
    <row r="42" spans="1:10" ht="15.5" x14ac:dyDescent="0.25">
      <c r="A42" s="418" t="s">
        <v>123</v>
      </c>
      <c r="B42" s="419">
        <v>7605</v>
      </c>
      <c r="C42" s="420">
        <v>6674</v>
      </c>
      <c r="D42" s="434">
        <v>0.88</v>
      </c>
      <c r="E42" s="420">
        <v>6589</v>
      </c>
      <c r="F42" s="434">
        <v>0.87</v>
      </c>
      <c r="G42" s="420">
        <v>4208</v>
      </c>
      <c r="H42" s="434">
        <v>0.55000000000000004</v>
      </c>
      <c r="I42" s="420">
        <v>1608</v>
      </c>
      <c r="J42" s="438" t="s">
        <v>243</v>
      </c>
    </row>
    <row r="43" spans="1:10" ht="15.5" x14ac:dyDescent="0.25">
      <c r="A43" s="415" t="s">
        <v>124</v>
      </c>
      <c r="B43" s="416">
        <v>4105</v>
      </c>
      <c r="C43" s="417">
        <v>4104</v>
      </c>
      <c r="D43" s="433">
        <v>1</v>
      </c>
      <c r="E43" s="417">
        <v>3985</v>
      </c>
      <c r="F43" s="433">
        <v>0.97</v>
      </c>
      <c r="G43" s="417">
        <v>2136</v>
      </c>
      <c r="H43" s="433">
        <v>0.52</v>
      </c>
      <c r="I43" s="417">
        <v>451</v>
      </c>
      <c r="J43" s="437" t="s">
        <v>244</v>
      </c>
    </row>
    <row r="44" spans="1:10" ht="15.5" x14ac:dyDescent="0.25">
      <c r="A44" s="415" t="s">
        <v>125</v>
      </c>
      <c r="B44" s="416">
        <v>320</v>
      </c>
      <c r="C44" s="417">
        <v>295</v>
      </c>
      <c r="D44" s="433">
        <v>0.92</v>
      </c>
      <c r="E44" s="417">
        <v>290</v>
      </c>
      <c r="F44" s="433">
        <v>0.91</v>
      </c>
      <c r="G44" s="417">
        <v>269</v>
      </c>
      <c r="H44" s="433">
        <v>0.84</v>
      </c>
      <c r="I44" s="417">
        <v>16</v>
      </c>
      <c r="J44" s="437" t="s">
        <v>245</v>
      </c>
    </row>
    <row r="45" spans="1:10" ht="15.5" x14ac:dyDescent="0.25">
      <c r="A45" s="415" t="s">
        <v>264</v>
      </c>
      <c r="B45" s="416">
        <v>16</v>
      </c>
      <c r="C45" s="417" t="s">
        <v>228</v>
      </c>
      <c r="D45" s="433" t="s">
        <v>228</v>
      </c>
      <c r="E45" s="417" t="s">
        <v>228</v>
      </c>
      <c r="F45" s="433" t="s">
        <v>228</v>
      </c>
      <c r="G45" s="417">
        <v>0</v>
      </c>
      <c r="H45" s="433">
        <v>0</v>
      </c>
      <c r="I45" s="417">
        <v>0</v>
      </c>
      <c r="J45" s="437" t="s">
        <v>246</v>
      </c>
    </row>
    <row r="46" spans="1:10" ht="15.5" x14ac:dyDescent="0.25">
      <c r="A46" s="415" t="s">
        <v>126</v>
      </c>
      <c r="B46" s="416">
        <v>4789</v>
      </c>
      <c r="C46" s="417">
        <v>4309</v>
      </c>
      <c r="D46" s="433">
        <v>0.9</v>
      </c>
      <c r="E46" s="417">
        <v>4125</v>
      </c>
      <c r="F46" s="433">
        <v>0.86</v>
      </c>
      <c r="G46" s="417">
        <v>1996</v>
      </c>
      <c r="H46" s="433">
        <v>0.42</v>
      </c>
      <c r="I46" s="417">
        <v>222</v>
      </c>
      <c r="J46" s="437" t="s">
        <v>245</v>
      </c>
    </row>
    <row r="47" spans="1:10" ht="15.5" x14ac:dyDescent="0.25">
      <c r="A47" s="418" t="s">
        <v>127</v>
      </c>
      <c r="B47" s="419">
        <v>1523</v>
      </c>
      <c r="C47" s="420">
        <v>1273</v>
      </c>
      <c r="D47" s="434">
        <v>0.84</v>
      </c>
      <c r="E47" s="420">
        <v>1180</v>
      </c>
      <c r="F47" s="434">
        <v>0.78</v>
      </c>
      <c r="G47" s="420">
        <v>738</v>
      </c>
      <c r="H47" s="434">
        <v>0.48</v>
      </c>
      <c r="I47" s="420">
        <v>194</v>
      </c>
      <c r="J47" s="438" t="s">
        <v>247</v>
      </c>
    </row>
    <row r="48" spans="1:10" ht="15.5" x14ac:dyDescent="0.25">
      <c r="A48" s="415" t="s">
        <v>128</v>
      </c>
      <c r="B48" s="416">
        <v>1681</v>
      </c>
      <c r="C48" s="417">
        <v>1549</v>
      </c>
      <c r="D48" s="433">
        <v>0.92</v>
      </c>
      <c r="E48" s="417">
        <v>1488</v>
      </c>
      <c r="F48" s="433">
        <v>0.89</v>
      </c>
      <c r="G48" s="417">
        <v>708</v>
      </c>
      <c r="H48" s="433">
        <v>0.42</v>
      </c>
      <c r="I48" s="417">
        <v>104</v>
      </c>
      <c r="J48" s="437" t="s">
        <v>239</v>
      </c>
    </row>
    <row r="49" spans="1:10" ht="15.5" x14ac:dyDescent="0.25">
      <c r="A49" s="415" t="s">
        <v>129</v>
      </c>
      <c r="B49" s="416">
        <v>5194</v>
      </c>
      <c r="C49" s="417">
        <v>4607</v>
      </c>
      <c r="D49" s="433">
        <v>0.89</v>
      </c>
      <c r="E49" s="417">
        <v>4548</v>
      </c>
      <c r="F49" s="433">
        <v>0.88</v>
      </c>
      <c r="G49" s="417">
        <v>2855</v>
      </c>
      <c r="H49" s="433">
        <v>0.55000000000000004</v>
      </c>
      <c r="I49" s="417" t="s">
        <v>228</v>
      </c>
      <c r="J49" s="437" t="s">
        <v>241</v>
      </c>
    </row>
    <row r="50" spans="1:10" ht="15.5" x14ac:dyDescent="0.25">
      <c r="A50" s="415" t="s">
        <v>142</v>
      </c>
      <c r="B50" s="416">
        <v>1220</v>
      </c>
      <c r="C50" s="417">
        <v>688</v>
      </c>
      <c r="D50" s="433">
        <v>0.56000000000000005</v>
      </c>
      <c r="E50" s="417">
        <v>588</v>
      </c>
      <c r="F50" s="433">
        <v>0.48</v>
      </c>
      <c r="G50" s="417">
        <v>218</v>
      </c>
      <c r="H50" s="433">
        <v>0.18</v>
      </c>
      <c r="I50" s="417">
        <v>12</v>
      </c>
      <c r="J50" s="437" t="s">
        <v>240</v>
      </c>
    </row>
    <row r="51" spans="1:10" ht="15.5" x14ac:dyDescent="0.25">
      <c r="A51" s="415" t="s">
        <v>130</v>
      </c>
      <c r="B51" s="416">
        <v>432</v>
      </c>
      <c r="C51" s="417">
        <v>404</v>
      </c>
      <c r="D51" s="433">
        <v>0.94</v>
      </c>
      <c r="E51" s="417">
        <v>404</v>
      </c>
      <c r="F51" s="433">
        <v>0.93</v>
      </c>
      <c r="G51" s="417">
        <v>286</v>
      </c>
      <c r="H51" s="433">
        <v>0.66</v>
      </c>
      <c r="I51" s="417" t="s">
        <v>228</v>
      </c>
      <c r="J51" s="437" t="s">
        <v>241</v>
      </c>
    </row>
    <row r="52" spans="1:10" ht="15.5" x14ac:dyDescent="0.25">
      <c r="A52" s="418" t="s">
        <v>131</v>
      </c>
      <c r="B52" s="419">
        <v>2023</v>
      </c>
      <c r="C52" s="420">
        <v>2022</v>
      </c>
      <c r="D52" s="434">
        <v>1</v>
      </c>
      <c r="E52" s="420">
        <v>1946</v>
      </c>
      <c r="F52" s="434">
        <v>0.96</v>
      </c>
      <c r="G52" s="420">
        <v>1101</v>
      </c>
      <c r="H52" s="434">
        <v>0.54</v>
      </c>
      <c r="I52" s="420">
        <v>148</v>
      </c>
      <c r="J52" s="438" t="s">
        <v>248</v>
      </c>
    </row>
    <row r="53" spans="1:10" ht="15.5" x14ac:dyDescent="0.25">
      <c r="A53" s="415" t="s">
        <v>132</v>
      </c>
      <c r="B53" s="416">
        <v>351</v>
      </c>
      <c r="C53" s="417">
        <v>327</v>
      </c>
      <c r="D53" s="433">
        <v>0.93</v>
      </c>
      <c r="E53" s="417">
        <v>321</v>
      </c>
      <c r="F53" s="433">
        <v>0.91</v>
      </c>
      <c r="G53" s="417">
        <v>269</v>
      </c>
      <c r="H53" s="433">
        <v>0.77</v>
      </c>
      <c r="I53" s="417">
        <v>22</v>
      </c>
      <c r="J53" s="437" t="s">
        <v>239</v>
      </c>
    </row>
    <row r="54" spans="1:10" ht="15.5" x14ac:dyDescent="0.25">
      <c r="A54" s="415" t="s">
        <v>133</v>
      </c>
      <c r="B54" s="416">
        <v>2714</v>
      </c>
      <c r="C54" s="417">
        <v>2506</v>
      </c>
      <c r="D54" s="433">
        <v>0.92</v>
      </c>
      <c r="E54" s="417">
        <v>2433</v>
      </c>
      <c r="F54" s="433">
        <v>0.9</v>
      </c>
      <c r="G54" s="417">
        <v>1434</v>
      </c>
      <c r="H54" s="433">
        <v>0.53</v>
      </c>
      <c r="I54" s="417">
        <v>427</v>
      </c>
      <c r="J54" s="437" t="s">
        <v>249</v>
      </c>
    </row>
    <row r="55" spans="1:10" ht="15.5" x14ac:dyDescent="0.25">
      <c r="A55" s="415" t="s">
        <v>134</v>
      </c>
      <c r="B55" s="416">
        <v>10491</v>
      </c>
      <c r="C55" s="417">
        <v>10075</v>
      </c>
      <c r="D55" s="433">
        <v>0.96</v>
      </c>
      <c r="E55" s="417">
        <v>9726</v>
      </c>
      <c r="F55" s="433">
        <v>0.93</v>
      </c>
      <c r="G55" s="417">
        <v>6034</v>
      </c>
      <c r="H55" s="433">
        <v>0.57999999999999996</v>
      </c>
      <c r="I55" s="417">
        <v>1579</v>
      </c>
      <c r="J55" s="437" t="s">
        <v>250</v>
      </c>
    </row>
    <row r="56" spans="1:10" ht="15.5" x14ac:dyDescent="0.25">
      <c r="A56" s="415" t="s">
        <v>135</v>
      </c>
      <c r="B56" s="416">
        <v>1063</v>
      </c>
      <c r="C56" s="417">
        <v>1039</v>
      </c>
      <c r="D56" s="433">
        <v>0.98</v>
      </c>
      <c r="E56" s="417">
        <v>1004</v>
      </c>
      <c r="F56" s="433">
        <v>0.94</v>
      </c>
      <c r="G56" s="417">
        <v>607</v>
      </c>
      <c r="H56" s="433">
        <v>0.56999999999999995</v>
      </c>
      <c r="I56" s="417">
        <v>210</v>
      </c>
      <c r="J56" s="437" t="s">
        <v>251</v>
      </c>
    </row>
    <row r="57" spans="1:10" ht="15.5" x14ac:dyDescent="0.25">
      <c r="A57" s="418" t="s">
        <v>136</v>
      </c>
      <c r="B57" s="419">
        <v>266</v>
      </c>
      <c r="C57" s="420">
        <v>253</v>
      </c>
      <c r="D57" s="434">
        <v>0.95</v>
      </c>
      <c r="E57" s="420">
        <v>225</v>
      </c>
      <c r="F57" s="434">
        <v>0.85</v>
      </c>
      <c r="G57" s="420">
        <v>104</v>
      </c>
      <c r="H57" s="434">
        <v>0.39</v>
      </c>
      <c r="I57" s="420">
        <v>16</v>
      </c>
      <c r="J57" s="438" t="s">
        <v>239</v>
      </c>
    </row>
    <row r="58" spans="1:10" ht="15.5" x14ac:dyDescent="0.25">
      <c r="A58" s="415" t="s">
        <v>229</v>
      </c>
      <c r="B58" s="416">
        <v>43</v>
      </c>
      <c r="C58" s="417">
        <v>25</v>
      </c>
      <c r="D58" s="433">
        <v>0.56999999999999995</v>
      </c>
      <c r="E58" s="417">
        <v>25</v>
      </c>
      <c r="F58" s="433">
        <v>0.56999999999999995</v>
      </c>
      <c r="G58" s="417" t="s">
        <v>228</v>
      </c>
      <c r="H58" s="433" t="s">
        <v>228</v>
      </c>
      <c r="I58" s="417">
        <v>0</v>
      </c>
      <c r="J58" s="437" t="s">
        <v>246</v>
      </c>
    </row>
    <row r="59" spans="1:10" ht="15.5" x14ac:dyDescent="0.25">
      <c r="A59" s="415" t="s">
        <v>137</v>
      </c>
      <c r="B59" s="416">
        <v>3290</v>
      </c>
      <c r="C59" s="417">
        <v>2945</v>
      </c>
      <c r="D59" s="433">
        <v>0.9</v>
      </c>
      <c r="E59" s="417">
        <v>2902</v>
      </c>
      <c r="F59" s="433">
        <v>0.88</v>
      </c>
      <c r="G59" s="417">
        <v>1953</v>
      </c>
      <c r="H59" s="433">
        <v>0.59</v>
      </c>
      <c r="I59" s="417">
        <v>993</v>
      </c>
      <c r="J59" s="437" t="s">
        <v>252</v>
      </c>
    </row>
    <row r="60" spans="1:10" ht="15.5" x14ac:dyDescent="0.25">
      <c r="A60" s="415" t="s">
        <v>138</v>
      </c>
      <c r="B60" s="416">
        <v>2979</v>
      </c>
      <c r="C60" s="417">
        <v>2858</v>
      </c>
      <c r="D60" s="433">
        <v>0.96</v>
      </c>
      <c r="E60" s="417">
        <v>2755</v>
      </c>
      <c r="F60" s="433">
        <v>0.92</v>
      </c>
      <c r="G60" s="417">
        <v>1375</v>
      </c>
      <c r="H60" s="433">
        <v>0.46</v>
      </c>
      <c r="I60" s="417">
        <v>217</v>
      </c>
      <c r="J60" s="437" t="s">
        <v>248</v>
      </c>
    </row>
    <row r="61" spans="1:10" ht="15.5" x14ac:dyDescent="0.25">
      <c r="A61" s="415" t="s">
        <v>139</v>
      </c>
      <c r="B61" s="416">
        <v>716</v>
      </c>
      <c r="C61" s="417">
        <v>558</v>
      </c>
      <c r="D61" s="433">
        <v>0.78</v>
      </c>
      <c r="E61" s="417">
        <v>511</v>
      </c>
      <c r="F61" s="433">
        <v>0.71</v>
      </c>
      <c r="G61" s="417">
        <v>299</v>
      </c>
      <c r="H61" s="433">
        <v>0.42</v>
      </c>
      <c r="I61" s="417">
        <v>29</v>
      </c>
      <c r="J61" s="437" t="s">
        <v>253</v>
      </c>
    </row>
    <row r="62" spans="1:10" ht="15.5" x14ac:dyDescent="0.25">
      <c r="A62" s="415" t="s">
        <v>140</v>
      </c>
      <c r="B62" s="416">
        <v>2425</v>
      </c>
      <c r="C62" s="417">
        <v>2154</v>
      </c>
      <c r="D62" s="433">
        <v>0.89</v>
      </c>
      <c r="E62" s="417">
        <v>2017</v>
      </c>
      <c r="F62" s="433">
        <v>0.83</v>
      </c>
      <c r="G62" s="417">
        <v>808</v>
      </c>
      <c r="H62" s="433">
        <v>0.33</v>
      </c>
      <c r="I62" s="417">
        <v>77</v>
      </c>
      <c r="J62" s="437" t="s">
        <v>242</v>
      </c>
    </row>
    <row r="63" spans="1:10" ht="15.5" x14ac:dyDescent="0.25">
      <c r="A63" s="418" t="s">
        <v>141</v>
      </c>
      <c r="B63" s="419">
        <v>234</v>
      </c>
      <c r="C63" s="420">
        <v>214</v>
      </c>
      <c r="D63" s="434">
        <v>0.92</v>
      </c>
      <c r="E63" s="420">
        <v>203</v>
      </c>
      <c r="F63" s="434">
        <v>0.87</v>
      </c>
      <c r="G63" s="420">
        <v>71</v>
      </c>
      <c r="H63" s="434">
        <v>0.3</v>
      </c>
      <c r="I63" s="420">
        <v>10</v>
      </c>
      <c r="J63" s="438" t="s">
        <v>253</v>
      </c>
    </row>
    <row r="64" spans="1:10" ht="16" thickBot="1" x14ac:dyDescent="0.3">
      <c r="A64" s="421" t="s">
        <v>54</v>
      </c>
      <c r="B64" s="422">
        <v>127067</v>
      </c>
      <c r="C64" s="423">
        <v>117209</v>
      </c>
      <c r="D64" s="435">
        <v>0.92</v>
      </c>
      <c r="E64" s="423">
        <v>112998</v>
      </c>
      <c r="F64" s="435">
        <v>0.89</v>
      </c>
      <c r="G64" s="423">
        <v>64433</v>
      </c>
      <c r="H64" s="435">
        <v>0.51</v>
      </c>
      <c r="I64" s="423">
        <v>15341</v>
      </c>
      <c r="J64" s="439" t="s">
        <v>254</v>
      </c>
    </row>
    <row r="65" spans="1:10" ht="15.5" x14ac:dyDescent="0.25">
      <c r="A65" s="424"/>
      <c r="B65" s="425" t="s">
        <v>11</v>
      </c>
      <c r="C65" s="425" t="s">
        <v>11</v>
      </c>
      <c r="D65" s="426" t="s">
        <v>11</v>
      </c>
      <c r="E65" s="425" t="s">
        <v>11</v>
      </c>
      <c r="F65" s="427" t="s">
        <v>11</v>
      </c>
      <c r="G65" s="425" t="s">
        <v>11</v>
      </c>
      <c r="H65" s="427"/>
      <c r="I65" s="425"/>
      <c r="J65" s="427"/>
    </row>
    <row r="66" spans="1:10" ht="63.65" customHeight="1" x14ac:dyDescent="0.3">
      <c r="A66" s="550" t="s">
        <v>296</v>
      </c>
      <c r="B66" s="550"/>
      <c r="C66" s="550"/>
      <c r="D66" s="550"/>
      <c r="E66" s="550"/>
      <c r="F66" s="550"/>
      <c r="G66" s="550"/>
      <c r="H66" s="550"/>
      <c r="I66" s="550"/>
      <c r="J66" s="550"/>
    </row>
    <row r="67" spans="1:10" ht="76" customHeight="1" x14ac:dyDescent="0.3">
      <c r="A67" s="550" t="s">
        <v>297</v>
      </c>
      <c r="B67" s="550"/>
      <c r="C67" s="550"/>
      <c r="D67" s="550"/>
      <c r="E67" s="550"/>
      <c r="F67" s="550"/>
      <c r="G67" s="550"/>
      <c r="H67" s="550"/>
      <c r="I67" s="550"/>
      <c r="J67" s="550"/>
    </row>
    <row r="68" spans="1:10" ht="14" x14ac:dyDescent="0.3">
      <c r="A68" s="571"/>
      <c r="B68" s="571"/>
      <c r="C68" s="571"/>
      <c r="D68" s="571"/>
      <c r="E68" s="571"/>
      <c r="F68" s="571"/>
      <c r="G68" s="571"/>
      <c r="H68" s="571"/>
      <c r="I68" s="428"/>
      <c r="J68" s="428"/>
    </row>
    <row r="69" spans="1:10" ht="14" x14ac:dyDescent="0.3">
      <c r="A69" s="551"/>
      <c r="B69" s="551"/>
      <c r="C69" s="551"/>
      <c r="D69" s="551"/>
      <c r="E69" s="551"/>
      <c r="F69" s="551"/>
      <c r="G69" s="551"/>
      <c r="H69" s="551"/>
      <c r="I69" s="429"/>
      <c r="J69" s="429"/>
    </row>
    <row r="70" spans="1:10" ht="14" x14ac:dyDescent="0.25">
      <c r="A70" s="429"/>
      <c r="B70" s="429"/>
      <c r="C70" s="430"/>
      <c r="D70" s="431"/>
      <c r="E70" s="429"/>
      <c r="F70" s="429"/>
      <c r="G70" s="429"/>
      <c r="H70" s="429"/>
      <c r="I70" s="429"/>
      <c r="J70" s="429"/>
    </row>
    <row r="71" spans="1:10" ht="14" x14ac:dyDescent="0.25">
      <c r="A71" s="429"/>
      <c r="B71" s="429"/>
      <c r="C71" s="430"/>
      <c r="D71" s="431"/>
      <c r="E71" s="429"/>
      <c r="F71" s="429"/>
      <c r="G71" s="429"/>
      <c r="H71" s="429"/>
      <c r="I71" s="429"/>
      <c r="J71" s="429"/>
    </row>
    <row r="72" spans="1:10" x14ac:dyDescent="0.25">
      <c r="A72" s="448"/>
    </row>
  </sheetData>
  <mergeCells count="16">
    <mergeCell ref="A66:J66"/>
    <mergeCell ref="A67:J67"/>
    <mergeCell ref="A69:H69"/>
    <mergeCell ref="A1:J1"/>
    <mergeCell ref="A2:J2"/>
    <mergeCell ref="A3:J3"/>
    <mergeCell ref="A5:A7"/>
    <mergeCell ref="B5:B7"/>
    <mergeCell ref="C5:D6"/>
    <mergeCell ref="E5:F5"/>
    <mergeCell ref="G5:H5"/>
    <mergeCell ref="I5:J5"/>
    <mergeCell ref="E6:F6"/>
    <mergeCell ref="G6:H6"/>
    <mergeCell ref="I6:J6"/>
    <mergeCell ref="A68:H6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B1:H17"/>
  <sheetViews>
    <sheetView zoomScaleNormal="100" zoomScaleSheetLayoutView="100" workbookViewId="0">
      <selection activeCell="B3" sqref="B3"/>
    </sheetView>
  </sheetViews>
  <sheetFormatPr defaultColWidth="12.54296875" defaultRowHeight="14" x14ac:dyDescent="0.25"/>
  <cols>
    <col min="1" max="1" width="1.54296875" style="13" customWidth="1"/>
    <col min="2" max="2" width="13" style="198" customWidth="1"/>
    <col min="3" max="8" width="13" style="13" customWidth="1"/>
    <col min="9" max="16384" width="12.54296875" style="13"/>
  </cols>
  <sheetData>
    <row r="1" spans="2:8" ht="17.5" x14ac:dyDescent="0.25">
      <c r="B1" s="573" t="s">
        <v>314</v>
      </c>
      <c r="C1" s="573"/>
      <c r="D1" s="573"/>
      <c r="E1" s="573"/>
      <c r="F1" s="573"/>
      <c r="G1" s="573"/>
      <c r="H1" s="573"/>
    </row>
    <row r="2" spans="2:8" ht="33" customHeight="1" x14ac:dyDescent="0.25">
      <c r="B2" s="574" t="s">
        <v>317</v>
      </c>
      <c r="C2" s="574"/>
      <c r="D2" s="574"/>
      <c r="E2" s="574"/>
      <c r="F2" s="574"/>
      <c r="G2" s="574"/>
      <c r="H2" s="574"/>
    </row>
    <row r="3" spans="2:8" ht="18" thickBot="1" x14ac:dyDescent="0.3">
      <c r="B3" s="197"/>
      <c r="C3" s="197"/>
      <c r="D3" s="197"/>
    </row>
    <row r="4" spans="2:8" ht="16" customHeight="1" x14ac:dyDescent="0.25">
      <c r="B4" s="451" t="s">
        <v>2</v>
      </c>
      <c r="C4" s="452" t="s">
        <v>55</v>
      </c>
      <c r="D4" s="453"/>
      <c r="E4" s="454"/>
      <c r="F4" s="455" t="s">
        <v>56</v>
      </c>
      <c r="G4" s="456"/>
      <c r="H4" s="444"/>
    </row>
    <row r="5" spans="2:8" ht="16" customHeight="1" x14ac:dyDescent="0.25">
      <c r="B5" s="200"/>
      <c r="C5" s="201" t="s">
        <v>85</v>
      </c>
      <c r="D5" s="202" t="s">
        <v>86</v>
      </c>
      <c r="E5" s="450" t="s">
        <v>233</v>
      </c>
      <c r="F5" s="449" t="s">
        <v>85</v>
      </c>
      <c r="G5" s="445" t="s">
        <v>86</v>
      </c>
      <c r="H5" s="446" t="s">
        <v>233</v>
      </c>
    </row>
    <row r="6" spans="2:8" ht="16" customHeight="1" x14ac:dyDescent="0.25">
      <c r="B6" s="203">
        <v>2016</v>
      </c>
      <c r="C6" s="457" t="s">
        <v>234</v>
      </c>
      <c r="D6" s="458" t="s">
        <v>235</v>
      </c>
      <c r="E6" s="459" t="s">
        <v>236</v>
      </c>
      <c r="F6" s="458" t="s">
        <v>237</v>
      </c>
      <c r="G6" s="460" t="s">
        <v>238</v>
      </c>
      <c r="H6" s="461">
        <v>0.84865628488319789</v>
      </c>
    </row>
    <row r="7" spans="2:8" ht="16" customHeight="1" x14ac:dyDescent="0.25">
      <c r="B7" s="203">
        <v>2017</v>
      </c>
      <c r="C7" s="462">
        <v>96.456283387427831</v>
      </c>
      <c r="D7" s="463">
        <v>98.060132964105946</v>
      </c>
      <c r="E7" s="464">
        <v>98.492634273537931</v>
      </c>
      <c r="F7" s="463">
        <v>69.644393813327937</v>
      </c>
      <c r="G7" s="465">
        <v>77.704297530727601</v>
      </c>
      <c r="H7" s="466">
        <v>86.722748943475537</v>
      </c>
    </row>
    <row r="8" spans="2:8" ht="16" customHeight="1" x14ac:dyDescent="0.25">
      <c r="B8" s="203">
        <v>2018</v>
      </c>
      <c r="C8" s="462">
        <v>96.584038026776881</v>
      </c>
      <c r="D8" s="463">
        <v>98.190738958772968</v>
      </c>
      <c r="E8" s="464">
        <v>98.548954644860032</v>
      </c>
      <c r="F8" s="463">
        <v>72.536912502431235</v>
      </c>
      <c r="G8" s="465">
        <v>79.803574616221908</v>
      </c>
      <c r="H8" s="466">
        <v>88.09391707229544</v>
      </c>
    </row>
    <row r="9" spans="2:8" ht="16" customHeight="1" x14ac:dyDescent="0.25">
      <c r="B9" s="203">
        <v>2019</v>
      </c>
      <c r="C9" s="462">
        <v>97.25073377273759</v>
      </c>
      <c r="D9" s="463">
        <v>98.479144535755196</v>
      </c>
      <c r="E9" s="464">
        <v>98.853168814314031</v>
      </c>
      <c r="F9" s="463">
        <v>73.865845061519849</v>
      </c>
      <c r="G9" s="465">
        <v>81.059741067166456</v>
      </c>
      <c r="H9" s="466">
        <v>89.094039665381203</v>
      </c>
    </row>
    <row r="10" spans="2:8" ht="16" customHeight="1" x14ac:dyDescent="0.25">
      <c r="B10" s="203">
        <v>2021</v>
      </c>
      <c r="C10" s="462">
        <v>97.929772721087403</v>
      </c>
      <c r="D10" s="463">
        <v>98.828483830686295</v>
      </c>
      <c r="E10" s="464">
        <v>99.102586828632568</v>
      </c>
      <c r="F10" s="463">
        <v>82.161166341886542</v>
      </c>
      <c r="G10" s="465">
        <v>86.906463079315316</v>
      </c>
      <c r="H10" s="466">
        <v>92.602829061342391</v>
      </c>
    </row>
    <row r="11" spans="2:8" ht="16" customHeight="1" x14ac:dyDescent="0.25">
      <c r="B11" s="203">
        <v>2022</v>
      </c>
      <c r="C11" s="462">
        <v>97.902380524994342</v>
      </c>
      <c r="D11" s="463">
        <v>98.836458402612223</v>
      </c>
      <c r="E11" s="464">
        <v>99.075695007434192</v>
      </c>
      <c r="F11" s="463">
        <v>83.940651258305991</v>
      </c>
      <c r="G11" s="465">
        <v>88.567397467688451</v>
      </c>
      <c r="H11" s="466">
        <v>93.599311722519602</v>
      </c>
    </row>
    <row r="12" spans="2:8" ht="16" customHeight="1" thickBot="1" x14ac:dyDescent="0.3">
      <c r="B12" s="204">
        <v>2023</v>
      </c>
      <c r="C12" s="467">
        <v>97.9</v>
      </c>
      <c r="D12" s="468">
        <v>98.9</v>
      </c>
      <c r="E12" s="469">
        <v>99.3</v>
      </c>
      <c r="F12" s="468">
        <v>86.667671662516995</v>
      </c>
      <c r="G12" s="470">
        <v>90.477595263288308</v>
      </c>
      <c r="H12" s="471">
        <v>94.771817971477404</v>
      </c>
    </row>
    <row r="13" spans="2:8" ht="30" customHeight="1" x14ac:dyDescent="0.3">
      <c r="B13" s="199"/>
    </row>
    <row r="14" spans="2:8" ht="77.150000000000006" customHeight="1" x14ac:dyDescent="0.3">
      <c r="B14" s="575" t="s">
        <v>298</v>
      </c>
      <c r="C14" s="539"/>
      <c r="D14" s="539"/>
      <c r="E14" s="539"/>
      <c r="F14" s="539"/>
      <c r="G14" s="539"/>
      <c r="H14" s="539"/>
    </row>
    <row r="15" spans="2:8" ht="52" customHeight="1" x14ac:dyDescent="0.3">
      <c r="B15" s="576" t="s">
        <v>299</v>
      </c>
      <c r="C15" s="542"/>
      <c r="D15" s="542"/>
      <c r="E15" s="542"/>
      <c r="F15" s="542"/>
      <c r="G15" s="542"/>
      <c r="H15" s="542"/>
    </row>
    <row r="17" spans="3:7" x14ac:dyDescent="0.3">
      <c r="C17" s="572" t="s">
        <v>11</v>
      </c>
      <c r="D17" s="526"/>
      <c r="E17" s="526"/>
      <c r="F17" s="526"/>
      <c r="G17" s="526"/>
    </row>
  </sheetData>
  <mergeCells count="5">
    <mergeCell ref="C17:G17"/>
    <mergeCell ref="B1:H1"/>
    <mergeCell ref="B2:H2"/>
    <mergeCell ref="B14:H14"/>
    <mergeCell ref="B15:H15"/>
  </mergeCells>
  <printOptions horizontalCentered="1"/>
  <pageMargins left="0.7" right="0.7" top="0.75" bottom="0.75" header="0.3" footer="0.3"/>
  <pageSetup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3E8B9F-F89F-445D-B3F0-7FCE2B60A7D5}">
  <dimension ref="B3:O23"/>
  <sheetViews>
    <sheetView workbookViewId="0">
      <selection sqref="A1:XFD1"/>
    </sheetView>
  </sheetViews>
  <sheetFormatPr defaultColWidth="12.7265625" defaultRowHeight="18" x14ac:dyDescent="0.25"/>
  <cols>
    <col min="1" max="1" width="1.81640625" style="483" customWidth="1"/>
    <col min="2" max="2" width="12.7265625" style="483"/>
    <col min="3" max="3" width="30.453125" style="483" customWidth="1"/>
    <col min="4" max="4" width="18.81640625" style="483" customWidth="1"/>
    <col min="5" max="5" width="18.54296875" style="483" customWidth="1"/>
    <col min="6" max="9" width="18.81640625" style="483" customWidth="1"/>
    <col min="10" max="16384" width="12.7265625" style="483"/>
  </cols>
  <sheetData>
    <row r="3" spans="2:15" s="13" customFormat="1" ht="29.15" customHeight="1" x14ac:dyDescent="0.25">
      <c r="B3" s="573" t="s">
        <v>57</v>
      </c>
      <c r="C3" s="573"/>
      <c r="D3" s="573"/>
      <c r="E3" s="573"/>
      <c r="F3" s="573"/>
      <c r="G3" s="573"/>
      <c r="H3" s="573"/>
      <c r="I3" s="573"/>
      <c r="J3" s="494"/>
      <c r="K3" s="494"/>
      <c r="L3" s="494"/>
      <c r="M3" s="494"/>
      <c r="N3" s="494"/>
      <c r="O3" s="494"/>
    </row>
    <row r="4" spans="2:15" s="13" customFormat="1" ht="17.5" x14ac:dyDescent="0.25">
      <c r="B4" s="573" t="s">
        <v>302</v>
      </c>
      <c r="C4" s="573"/>
      <c r="D4" s="573"/>
      <c r="E4" s="573"/>
      <c r="F4" s="573"/>
      <c r="G4" s="573"/>
      <c r="H4" s="573"/>
      <c r="I4" s="573"/>
      <c r="J4" s="494"/>
      <c r="K4" s="494"/>
      <c r="L4" s="494"/>
      <c r="M4" s="494"/>
      <c r="N4" s="494"/>
      <c r="O4" s="494"/>
    </row>
    <row r="5" spans="2:15" s="13" customFormat="1" ht="19.5" customHeight="1" thickBot="1" x14ac:dyDescent="0.3">
      <c r="B5" s="584"/>
      <c r="C5" s="584"/>
      <c r="D5" s="584"/>
      <c r="E5" s="584"/>
      <c r="F5" s="584"/>
      <c r="G5" s="584"/>
      <c r="H5" s="584"/>
      <c r="I5" s="584"/>
      <c r="J5" s="517"/>
      <c r="K5" s="517"/>
      <c r="L5" s="517"/>
    </row>
    <row r="6" spans="2:15" s="13" customFormat="1" ht="40.5" customHeight="1" thickBot="1" x14ac:dyDescent="0.3">
      <c r="B6" s="581" t="s">
        <v>276</v>
      </c>
      <c r="C6" s="582"/>
      <c r="D6" s="582"/>
      <c r="E6" s="582"/>
      <c r="F6" s="582"/>
      <c r="G6" s="582"/>
      <c r="H6" s="582"/>
      <c r="I6" s="583"/>
      <c r="J6" s="516"/>
      <c r="K6" s="516"/>
      <c r="L6" s="516"/>
      <c r="M6" s="516"/>
      <c r="N6" s="516"/>
      <c r="O6" s="516"/>
    </row>
    <row r="7" spans="2:15" s="13" customFormat="1" ht="39" customHeight="1" thickBot="1" x14ac:dyDescent="0.3">
      <c r="B7" s="589" t="s">
        <v>2</v>
      </c>
      <c r="C7" s="589" t="s">
        <v>275</v>
      </c>
      <c r="D7" s="581" t="s">
        <v>274</v>
      </c>
      <c r="E7" s="583"/>
      <c r="F7" s="581" t="s">
        <v>273</v>
      </c>
      <c r="G7" s="582"/>
      <c r="H7" s="587" t="s">
        <v>272</v>
      </c>
      <c r="I7" s="588"/>
      <c r="J7" s="516"/>
      <c r="K7" s="516"/>
      <c r="L7" s="516"/>
      <c r="M7" s="516"/>
      <c r="N7" s="516"/>
      <c r="O7" s="516"/>
    </row>
    <row r="8" spans="2:15" s="510" customFormat="1" ht="35.5" thickBot="1" x14ac:dyDescent="0.3">
      <c r="B8" s="590"/>
      <c r="C8" s="590"/>
      <c r="D8" s="515" t="s">
        <v>233</v>
      </c>
      <c r="E8" s="512" t="s">
        <v>271</v>
      </c>
      <c r="F8" s="515" t="s">
        <v>233</v>
      </c>
      <c r="G8" s="514" t="s">
        <v>271</v>
      </c>
      <c r="H8" s="513" t="s">
        <v>233</v>
      </c>
      <c r="I8" s="512" t="s">
        <v>271</v>
      </c>
      <c r="J8" s="511"/>
      <c r="K8" s="511"/>
      <c r="L8" s="511"/>
    </row>
    <row r="9" spans="2:15" x14ac:dyDescent="0.25">
      <c r="B9" s="577">
        <v>2020</v>
      </c>
      <c r="C9" s="509" t="s">
        <v>19</v>
      </c>
      <c r="D9" s="508">
        <v>1.7138282059813807</v>
      </c>
      <c r="E9" s="505">
        <v>2.2140498809436142</v>
      </c>
      <c r="F9" s="508">
        <v>1.9688960788107801</v>
      </c>
      <c r="G9" s="507">
        <v>2.1464622379328921</v>
      </c>
      <c r="H9" s="506">
        <v>0.83050034123724648</v>
      </c>
      <c r="I9" s="505">
        <v>1.0254421655988415</v>
      </c>
      <c r="J9" s="484"/>
      <c r="K9" s="484"/>
      <c r="L9" s="484"/>
    </row>
    <row r="10" spans="2:15" x14ac:dyDescent="0.25">
      <c r="B10" s="577"/>
      <c r="C10" s="494" t="s">
        <v>270</v>
      </c>
      <c r="D10" s="493">
        <v>5.0397106097837439</v>
      </c>
      <c r="E10" s="490">
        <v>7.5670635359767493</v>
      </c>
      <c r="F10" s="493">
        <v>6.0927059401252217</v>
      </c>
      <c r="G10" s="492">
        <v>7.2449605511171606</v>
      </c>
      <c r="H10" s="491">
        <v>2.5443760461912306</v>
      </c>
      <c r="I10" s="490">
        <v>4.1772177910598485</v>
      </c>
      <c r="J10" s="484"/>
      <c r="K10" s="484"/>
      <c r="L10" s="484"/>
    </row>
    <row r="11" spans="2:15" ht="18.5" thickBot="1" x14ac:dyDescent="0.3">
      <c r="B11" s="578"/>
      <c r="C11" s="499" t="s">
        <v>269</v>
      </c>
      <c r="D11" s="498">
        <v>2.9260625463994061</v>
      </c>
      <c r="E11" s="495">
        <v>4.1569376636241424</v>
      </c>
      <c r="F11" s="498">
        <v>3.5462882917203924</v>
      </c>
      <c r="G11" s="497">
        <v>3.9377833119943633</v>
      </c>
      <c r="H11" s="496">
        <v>1.5198552826944867</v>
      </c>
      <c r="I11" s="495">
        <v>2.1590246440125616</v>
      </c>
      <c r="J11" s="484"/>
      <c r="K11" s="484"/>
      <c r="L11" s="484"/>
    </row>
    <row r="12" spans="2:15" x14ac:dyDescent="0.25">
      <c r="B12" s="579">
        <v>2021</v>
      </c>
      <c r="C12" s="504" t="s">
        <v>19</v>
      </c>
      <c r="D12" s="503">
        <v>1.6254907568570021</v>
      </c>
      <c r="E12" s="500">
        <v>2.1146786459146703</v>
      </c>
      <c r="F12" s="503">
        <v>1.8414525304989473</v>
      </c>
      <c r="G12" s="502">
        <v>2.0539646574022727</v>
      </c>
      <c r="H12" s="501">
        <v>0.84424034838312312</v>
      </c>
      <c r="I12" s="500">
        <v>1.0406769585177043</v>
      </c>
      <c r="J12" s="484"/>
      <c r="K12" s="484"/>
      <c r="L12" s="484"/>
    </row>
    <row r="13" spans="2:15" x14ac:dyDescent="0.25">
      <c r="B13" s="577"/>
      <c r="C13" s="494" t="s">
        <v>270</v>
      </c>
      <c r="D13" s="493">
        <v>4.912804363148469</v>
      </c>
      <c r="E13" s="490">
        <v>7.1618167546456712</v>
      </c>
      <c r="F13" s="493">
        <v>5.7043014372717105</v>
      </c>
      <c r="G13" s="492">
        <v>6.8340112553630137</v>
      </c>
      <c r="H13" s="491">
        <v>2.6451186071924742</v>
      </c>
      <c r="I13" s="490">
        <v>4.0950461656877266</v>
      </c>
      <c r="J13" s="484"/>
      <c r="K13" s="484"/>
      <c r="L13" s="484"/>
    </row>
    <row r="14" spans="2:15" x14ac:dyDescent="0.25">
      <c r="B14" s="580"/>
      <c r="C14" s="499" t="s">
        <v>269</v>
      </c>
      <c r="D14" s="498">
        <v>2.8558885245123586</v>
      </c>
      <c r="E14" s="495">
        <v>4.0078332199371669</v>
      </c>
      <c r="F14" s="498">
        <v>3.3534708918118112</v>
      </c>
      <c r="G14" s="497">
        <v>3.8460953335510917</v>
      </c>
      <c r="H14" s="496">
        <v>1.6073842379414238</v>
      </c>
      <c r="I14" s="495">
        <v>2.2493950093000468</v>
      </c>
      <c r="J14" s="484"/>
      <c r="K14" s="484"/>
      <c r="L14" s="484"/>
    </row>
    <row r="15" spans="2:15" x14ac:dyDescent="0.25">
      <c r="B15" s="579">
        <v>2022</v>
      </c>
      <c r="C15" s="504" t="s">
        <v>19</v>
      </c>
      <c r="D15" s="503">
        <v>1.5433580274622807</v>
      </c>
      <c r="E15" s="500">
        <v>1.8289557760368482</v>
      </c>
      <c r="F15" s="503">
        <v>1.720090244090873</v>
      </c>
      <c r="G15" s="502">
        <v>1.925002557738845</v>
      </c>
      <c r="H15" s="501">
        <v>0.81543853055494431</v>
      </c>
      <c r="I15" s="500">
        <v>1.0041274453413387</v>
      </c>
      <c r="J15" s="484"/>
      <c r="K15" s="484"/>
      <c r="L15" s="484"/>
    </row>
    <row r="16" spans="2:15" x14ac:dyDescent="0.25">
      <c r="B16" s="577"/>
      <c r="C16" s="494" t="s">
        <v>270</v>
      </c>
      <c r="D16" s="493">
        <v>4.3669076027312101</v>
      </c>
      <c r="E16" s="490">
        <v>5.9039186677884263</v>
      </c>
      <c r="F16" s="493">
        <v>5.0946354332794517</v>
      </c>
      <c r="G16" s="492">
        <v>6.2029618654100247</v>
      </c>
      <c r="H16" s="491">
        <v>2.5057711125407494</v>
      </c>
      <c r="I16" s="490">
        <v>3.7885962426009461</v>
      </c>
      <c r="J16" s="484"/>
      <c r="K16" s="484"/>
      <c r="L16" s="484"/>
    </row>
    <row r="17" spans="2:12" x14ac:dyDescent="0.25">
      <c r="B17" s="580"/>
      <c r="C17" s="499" t="s">
        <v>269</v>
      </c>
      <c r="D17" s="498">
        <v>2.7507571018087402</v>
      </c>
      <c r="E17" s="495">
        <v>3.4935224849602644</v>
      </c>
      <c r="F17" s="498">
        <v>3.1985959706128235</v>
      </c>
      <c r="G17" s="497">
        <v>3.6522485146904344</v>
      </c>
      <c r="H17" s="496">
        <v>1.4903694435370911</v>
      </c>
      <c r="I17" s="495">
        <v>2.1175232296132496</v>
      </c>
      <c r="J17" s="484"/>
      <c r="K17" s="484"/>
      <c r="L17" s="484"/>
    </row>
    <row r="18" spans="2:12" x14ac:dyDescent="0.25">
      <c r="B18" s="577">
        <v>2023</v>
      </c>
      <c r="C18" s="494" t="s">
        <v>19</v>
      </c>
      <c r="D18" s="493">
        <v>1.4372251045714488</v>
      </c>
      <c r="E18" s="490">
        <v>1.7247570945188047</v>
      </c>
      <c r="F18" s="493">
        <v>1.5878383195598458</v>
      </c>
      <c r="G18" s="492">
        <v>1.8077137605612186</v>
      </c>
      <c r="H18" s="491">
        <v>0.79205191352001714</v>
      </c>
      <c r="I18" s="490">
        <v>0.94365577541725087</v>
      </c>
      <c r="J18" s="484"/>
      <c r="K18" s="484"/>
      <c r="L18" s="484"/>
    </row>
    <row r="19" spans="2:12" x14ac:dyDescent="0.25">
      <c r="B19" s="577"/>
      <c r="C19" s="494" t="s">
        <v>270</v>
      </c>
      <c r="D19" s="493">
        <v>4.6270896745226242</v>
      </c>
      <c r="E19" s="490">
        <v>6.1339990602716954</v>
      </c>
      <c r="F19" s="493">
        <v>5.2113046537924141</v>
      </c>
      <c r="G19" s="492">
        <v>6.2906974652917729</v>
      </c>
      <c r="H19" s="491">
        <v>2.6877532917248828</v>
      </c>
      <c r="I19" s="490">
        <v>4.0815082739068878</v>
      </c>
      <c r="J19" s="484"/>
      <c r="K19" s="484"/>
      <c r="L19" s="484"/>
    </row>
    <row r="20" spans="2:12" ht="18.5" thickBot="1" x14ac:dyDescent="0.3">
      <c r="B20" s="578"/>
      <c r="C20" s="489" t="s">
        <v>269</v>
      </c>
      <c r="D20" s="488">
        <v>2.5946103264661713</v>
      </c>
      <c r="E20" s="485">
        <v>3.3339732695630437</v>
      </c>
      <c r="F20" s="488">
        <v>3.0028581041858469</v>
      </c>
      <c r="G20" s="487">
        <v>3.5049341800502689</v>
      </c>
      <c r="H20" s="486">
        <v>1.4698557425920906</v>
      </c>
      <c r="I20" s="485">
        <v>2.0600352254089169</v>
      </c>
      <c r="J20" s="484"/>
      <c r="K20" s="484"/>
      <c r="L20" s="484"/>
    </row>
    <row r="21" spans="2:12" x14ac:dyDescent="0.25">
      <c r="B21" s="484"/>
      <c r="C21" s="484"/>
      <c r="D21" s="484"/>
      <c r="E21" s="484"/>
      <c r="F21" s="484"/>
      <c r="G21" s="484"/>
      <c r="H21" s="484"/>
      <c r="I21" s="484"/>
      <c r="J21" s="484"/>
      <c r="K21" s="484"/>
      <c r="L21" s="484"/>
    </row>
    <row r="22" spans="2:12" ht="170.5" customHeight="1" x14ac:dyDescent="0.25">
      <c r="B22" s="585" t="s">
        <v>300</v>
      </c>
      <c r="C22" s="585"/>
      <c r="D22" s="585"/>
      <c r="E22" s="585"/>
      <c r="F22" s="585"/>
      <c r="G22" s="585"/>
      <c r="H22" s="585"/>
      <c r="I22" s="585"/>
      <c r="J22" s="484"/>
      <c r="K22" s="484"/>
      <c r="L22" s="484"/>
    </row>
    <row r="23" spans="2:12" ht="62.5" customHeight="1" x14ac:dyDescent="0.25">
      <c r="B23" s="586" t="s">
        <v>301</v>
      </c>
      <c r="C23" s="586"/>
      <c r="D23" s="586"/>
      <c r="E23" s="586"/>
      <c r="F23" s="586"/>
      <c r="G23" s="586"/>
      <c r="H23" s="586"/>
      <c r="I23" s="586"/>
    </row>
  </sheetData>
  <mergeCells count="15">
    <mergeCell ref="B22:I22"/>
    <mergeCell ref="B23:I23"/>
    <mergeCell ref="H7:I7"/>
    <mergeCell ref="B7:B8"/>
    <mergeCell ref="C7:C8"/>
    <mergeCell ref="B18:B20"/>
    <mergeCell ref="B3:I3"/>
    <mergeCell ref="B4:I4"/>
    <mergeCell ref="B9:B11"/>
    <mergeCell ref="B12:B14"/>
    <mergeCell ref="B15:B17"/>
    <mergeCell ref="B6:I6"/>
    <mergeCell ref="B5:I5"/>
    <mergeCell ref="D7:E7"/>
    <mergeCell ref="F7:G7"/>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91F48-09A6-48EC-9DB3-E947AF1F5347}">
  <sheetPr>
    <pageSetUpPr fitToPage="1"/>
  </sheetPr>
  <dimension ref="A1:O31"/>
  <sheetViews>
    <sheetView zoomScaleNormal="100" workbookViewId="0">
      <selection activeCell="D30" sqref="D30"/>
    </sheetView>
  </sheetViews>
  <sheetFormatPr defaultColWidth="9.1796875" defaultRowHeight="16.5" customHeight="1" x14ac:dyDescent="0.3"/>
  <cols>
    <col min="1" max="1" width="1.54296875" style="126" customWidth="1"/>
    <col min="2" max="2" width="25.81640625" style="126" customWidth="1"/>
    <col min="3" max="8" width="9.81640625" style="126" customWidth="1"/>
    <col min="9" max="9" width="11" style="126" bestFit="1" customWidth="1"/>
    <col min="10" max="10" width="7.453125" style="126" bestFit="1" customWidth="1"/>
    <col min="11" max="16384" width="9.1796875" style="126"/>
  </cols>
  <sheetData>
    <row r="1" spans="1:15" ht="16.5" customHeight="1" x14ac:dyDescent="0.3">
      <c r="A1" s="592" t="s">
        <v>59</v>
      </c>
      <c r="B1" s="592"/>
      <c r="C1" s="592"/>
      <c r="D1" s="592"/>
      <c r="E1" s="592"/>
      <c r="F1" s="592"/>
      <c r="G1" s="592"/>
      <c r="H1" s="592"/>
      <c r="I1" s="592"/>
    </row>
    <row r="2" spans="1:15" ht="44.15" customHeight="1" x14ac:dyDescent="0.3">
      <c r="A2" s="593" t="s">
        <v>88</v>
      </c>
      <c r="B2" s="593"/>
      <c r="C2" s="593"/>
      <c r="D2" s="593"/>
      <c r="E2" s="593"/>
      <c r="F2" s="593"/>
      <c r="G2" s="593"/>
      <c r="H2" s="593"/>
      <c r="I2" s="593"/>
    </row>
    <row r="3" spans="1:15" ht="22" customHeight="1" x14ac:dyDescent="0.3">
      <c r="A3" s="594" t="s">
        <v>58</v>
      </c>
      <c r="B3" s="594"/>
      <c r="C3" s="594"/>
      <c r="D3" s="594"/>
      <c r="E3" s="594"/>
      <c r="F3" s="594"/>
      <c r="G3" s="594"/>
      <c r="H3" s="594"/>
      <c r="I3" s="594"/>
    </row>
    <row r="4" spans="1:15" ht="5.15" customHeight="1" thickBot="1" x14ac:dyDescent="0.45">
      <c r="B4" s="125"/>
      <c r="C4" s="125"/>
      <c r="D4" s="125"/>
      <c r="E4" s="125"/>
      <c r="F4" s="127"/>
      <c r="G4" s="127"/>
    </row>
    <row r="5" spans="1:15" ht="16.5" customHeight="1" x14ac:dyDescent="0.3">
      <c r="B5" s="128"/>
      <c r="C5" s="129">
        <v>2017</v>
      </c>
      <c r="D5" s="130">
        <v>2018</v>
      </c>
      <c r="E5" s="129">
        <v>2019</v>
      </c>
      <c r="F5" s="129">
        <v>2020</v>
      </c>
      <c r="G5" s="129">
        <v>2021</v>
      </c>
      <c r="H5" s="129">
        <v>2022</v>
      </c>
      <c r="I5" s="131">
        <v>2023</v>
      </c>
    </row>
    <row r="6" spans="1:15" ht="18" customHeight="1" x14ac:dyDescent="0.3">
      <c r="B6" s="132" t="s">
        <v>66</v>
      </c>
      <c r="C6" s="164"/>
      <c r="D6" s="165"/>
      <c r="E6" s="164"/>
      <c r="F6" s="166"/>
      <c r="G6" s="167"/>
      <c r="H6" s="167"/>
      <c r="I6" s="168"/>
    </row>
    <row r="7" spans="1:15" ht="18" customHeight="1" x14ac:dyDescent="0.3">
      <c r="B7" s="133" t="s">
        <v>67</v>
      </c>
      <c r="C7" s="179">
        <v>2209.6010000000001</v>
      </c>
      <c r="D7" s="180">
        <f>2079783/1000</f>
        <v>2079.7829999999999</v>
      </c>
      <c r="E7" s="179">
        <v>1403.491</v>
      </c>
      <c r="F7" s="179">
        <v>1293.7760000000001</v>
      </c>
      <c r="G7" s="179">
        <f>1181877/1000</f>
        <v>1181.877</v>
      </c>
      <c r="H7" s="179">
        <v>1073.316</v>
      </c>
      <c r="I7" s="181">
        <v>967.41700000000003</v>
      </c>
      <c r="J7" s="472"/>
      <c r="K7" s="472"/>
      <c r="L7" s="472"/>
      <c r="M7" s="472"/>
      <c r="N7" s="472"/>
      <c r="O7" s="472"/>
    </row>
    <row r="8" spans="1:15" ht="18" customHeight="1" x14ac:dyDescent="0.3">
      <c r="B8" s="133" t="s">
        <v>68</v>
      </c>
      <c r="C8" s="179">
        <v>239.488</v>
      </c>
      <c r="D8" s="180">
        <v>332.19600000000003</v>
      </c>
      <c r="E8" s="179">
        <v>395.25900000000001</v>
      </c>
      <c r="F8" s="179">
        <v>552.18399999999997</v>
      </c>
      <c r="G8" s="179">
        <f>703621/1000</f>
        <v>703.62099999999998</v>
      </c>
      <c r="H8" s="179">
        <v>827.63199999999995</v>
      </c>
      <c r="I8" s="181">
        <v>947.50300000000004</v>
      </c>
      <c r="J8" s="472"/>
      <c r="K8" s="472"/>
      <c r="L8" s="472"/>
      <c r="M8" s="472"/>
      <c r="N8" s="472"/>
      <c r="O8" s="472"/>
    </row>
    <row r="9" spans="1:15" ht="18" customHeight="1" x14ac:dyDescent="0.3">
      <c r="B9" s="134" t="s">
        <v>54</v>
      </c>
      <c r="C9" s="182">
        <f>SUM(C7:C8)</f>
        <v>2449.0889999999999</v>
      </c>
      <c r="D9" s="183">
        <f>SUM(D7:D8)</f>
        <v>2411.9789999999998</v>
      </c>
      <c r="E9" s="182">
        <f>SUM(E7:E8)</f>
        <v>1798.75</v>
      </c>
      <c r="F9" s="182">
        <f>SUM(F7:F8)</f>
        <v>1845.96</v>
      </c>
      <c r="G9" s="182">
        <f>SUM(G7:G8)</f>
        <v>1885.498</v>
      </c>
      <c r="H9" s="182">
        <v>1900.9480000000001</v>
      </c>
      <c r="I9" s="184">
        <v>1914.92</v>
      </c>
      <c r="J9" s="472"/>
      <c r="K9" s="472"/>
      <c r="L9" s="472"/>
      <c r="M9" s="472"/>
      <c r="N9" s="472"/>
      <c r="O9" s="472"/>
    </row>
    <row r="10" spans="1:15" ht="18" customHeight="1" x14ac:dyDescent="0.3">
      <c r="B10" s="132" t="s">
        <v>69</v>
      </c>
      <c r="C10" s="179"/>
      <c r="D10" s="180"/>
      <c r="E10" s="179"/>
      <c r="F10" s="179"/>
      <c r="G10" s="179"/>
      <c r="H10" s="179"/>
      <c r="I10" s="181"/>
    </row>
    <row r="11" spans="1:15" ht="18" customHeight="1" x14ac:dyDescent="0.3">
      <c r="B11" s="133" t="s">
        <v>67</v>
      </c>
      <c r="C11" s="179">
        <f>[1]withOctFilingData!C12/1000</f>
        <v>1113.6369999999999</v>
      </c>
      <c r="D11" s="180">
        <f>[1]withOctFilingData!D12/1000</f>
        <v>899.83699999999999</v>
      </c>
      <c r="E11" s="179">
        <v>634.72500000000002</v>
      </c>
      <c r="F11" s="179">
        <v>634.048</v>
      </c>
      <c r="G11" s="179">
        <v>594.10799999999995</v>
      </c>
      <c r="H11" s="179">
        <v>549.54300000000001</v>
      </c>
      <c r="I11" s="181">
        <v>512.34100000000001</v>
      </c>
      <c r="J11" s="472"/>
      <c r="K11" s="472"/>
      <c r="L11" s="472"/>
      <c r="M11" s="472"/>
      <c r="N11" s="472"/>
      <c r="O11" s="472"/>
    </row>
    <row r="12" spans="1:15" ht="18" customHeight="1" x14ac:dyDescent="0.3">
      <c r="B12" s="133" t="s">
        <v>68</v>
      </c>
      <c r="C12" s="179">
        <f>[1]withOctFilingData!C13/1000</f>
        <v>55.432000000000002</v>
      </c>
      <c r="D12" s="180">
        <f>[1]withOctFilingData!D13/1000</f>
        <v>55.527999999999999</v>
      </c>
      <c r="E12" s="179">
        <v>96.555999999999997</v>
      </c>
      <c r="F12" s="179">
        <v>146.68799999999999</v>
      </c>
      <c r="G12" s="179">
        <v>181.24799999999999</v>
      </c>
      <c r="H12" s="179">
        <v>203.78200000000001</v>
      </c>
      <c r="I12" s="181">
        <v>252.60400000000001</v>
      </c>
      <c r="J12" s="472"/>
      <c r="K12" s="472"/>
      <c r="L12" s="472"/>
      <c r="M12" s="472"/>
      <c r="N12" s="472"/>
      <c r="O12" s="472"/>
    </row>
    <row r="13" spans="1:15" ht="18" customHeight="1" x14ac:dyDescent="0.3">
      <c r="B13" s="134" t="s">
        <v>54</v>
      </c>
      <c r="C13" s="182">
        <f>SUM(C11:C12)</f>
        <v>1169.069</v>
      </c>
      <c r="D13" s="183">
        <f>SUM(D11:D12)</f>
        <v>955.36500000000001</v>
      </c>
      <c r="E13" s="182">
        <f>SUM(E11:E12)</f>
        <v>731.28100000000006</v>
      </c>
      <c r="F13" s="182">
        <f>SUM(F11:F12)</f>
        <v>780.73599999999999</v>
      </c>
      <c r="G13" s="182">
        <f>SUM(G11:G12)</f>
        <v>775.35599999999999</v>
      </c>
      <c r="H13" s="182">
        <v>753.32500000000005</v>
      </c>
      <c r="I13" s="184">
        <v>764.94500000000005</v>
      </c>
      <c r="J13" s="472"/>
      <c r="K13" s="472"/>
      <c r="L13" s="472"/>
      <c r="M13" s="472"/>
      <c r="N13" s="472"/>
      <c r="O13" s="472"/>
    </row>
    <row r="14" spans="1:15" ht="18" customHeight="1" x14ac:dyDescent="0.3">
      <c r="B14" s="132" t="s">
        <v>70</v>
      </c>
      <c r="C14" s="179"/>
      <c r="D14" s="180"/>
      <c r="E14" s="179"/>
      <c r="F14" s="179"/>
      <c r="G14" s="179"/>
      <c r="H14" s="179"/>
      <c r="I14" s="181"/>
    </row>
    <row r="15" spans="1:15" ht="18" customHeight="1" x14ac:dyDescent="0.3">
      <c r="B15" s="133" t="s">
        <v>67</v>
      </c>
      <c r="C15" s="179" t="s">
        <v>71</v>
      </c>
      <c r="D15" s="180" t="s">
        <v>71</v>
      </c>
      <c r="E15" s="179">
        <f>477.978+2</f>
        <v>479.97800000000001</v>
      </c>
      <c r="F15" s="179">
        <v>466.43200000000002</v>
      </c>
      <c r="G15" s="179">
        <v>435.33199999999999</v>
      </c>
      <c r="H15" s="179">
        <v>406.51700000000005</v>
      </c>
      <c r="I15" s="181">
        <v>376.63900000000001</v>
      </c>
      <c r="J15" s="472"/>
      <c r="K15" s="472"/>
      <c r="L15" s="472"/>
      <c r="M15" s="472"/>
      <c r="N15" s="472"/>
      <c r="O15" s="472"/>
    </row>
    <row r="16" spans="1:15" ht="18" customHeight="1" x14ac:dyDescent="0.3">
      <c r="B16" s="133" t="s">
        <v>68</v>
      </c>
      <c r="C16" s="179" t="s">
        <v>71</v>
      </c>
      <c r="D16" s="180" t="s">
        <v>71</v>
      </c>
      <c r="E16" s="179">
        <v>75.209000000000003</v>
      </c>
      <c r="F16" s="179">
        <v>114.84699999999999</v>
      </c>
      <c r="G16" s="179">
        <v>146.77600000000001</v>
      </c>
      <c r="H16" s="179">
        <v>151.79300000000001</v>
      </c>
      <c r="I16" s="181">
        <v>197.72</v>
      </c>
      <c r="J16" s="472"/>
      <c r="K16" s="472"/>
      <c r="L16" s="472"/>
      <c r="M16" s="472"/>
      <c r="N16" s="472"/>
      <c r="O16" s="472"/>
    </row>
    <row r="17" spans="1:15" ht="18" customHeight="1" x14ac:dyDescent="0.3">
      <c r="B17" s="134" t="s">
        <v>54</v>
      </c>
      <c r="C17" s="182" t="s">
        <v>71</v>
      </c>
      <c r="D17" s="183" t="s">
        <v>71</v>
      </c>
      <c r="E17" s="182">
        <f>SUM(E15:E16)</f>
        <v>555.18700000000001</v>
      </c>
      <c r="F17" s="182">
        <f>SUM(F15:F16)</f>
        <v>581.279</v>
      </c>
      <c r="G17" s="182">
        <f>SUM(G15:G16)</f>
        <v>582.10799999999995</v>
      </c>
      <c r="H17" s="182">
        <v>558.31000000000006</v>
      </c>
      <c r="I17" s="184">
        <v>574.35900000000004</v>
      </c>
      <c r="J17" s="472"/>
      <c r="K17" s="472"/>
      <c r="L17" s="472"/>
      <c r="M17" s="472"/>
      <c r="N17" s="472"/>
      <c r="O17" s="472"/>
    </row>
    <row r="18" spans="1:15" ht="18" customHeight="1" x14ac:dyDescent="0.3">
      <c r="B18" s="132" t="s">
        <v>72</v>
      </c>
      <c r="C18" s="179"/>
      <c r="D18" s="180"/>
      <c r="E18" s="179"/>
      <c r="F18" s="179"/>
      <c r="G18" s="179"/>
      <c r="H18" s="179"/>
      <c r="I18" s="181"/>
    </row>
    <row r="19" spans="1:15" ht="18" customHeight="1" x14ac:dyDescent="0.3">
      <c r="B19" s="133" t="s">
        <v>67</v>
      </c>
      <c r="C19" s="179">
        <f>[1]withOctFilingData!C22/1000</f>
        <v>62.92</v>
      </c>
      <c r="D19" s="180">
        <f>[1]withOctFilingData!D22/1000</f>
        <v>59.347000000000001</v>
      </c>
      <c r="E19" s="179">
        <v>50.18</v>
      </c>
      <c r="F19" s="179">
        <v>49.448999999999998</v>
      </c>
      <c r="G19" s="179">
        <v>47.792000000000002</v>
      </c>
      <c r="H19" s="179">
        <v>45.912999999999997</v>
      </c>
      <c r="I19" s="181">
        <v>42.567999999999998</v>
      </c>
      <c r="J19" s="135"/>
      <c r="L19" s="472"/>
      <c r="M19" s="472"/>
      <c r="N19" s="472"/>
      <c r="O19" s="472"/>
    </row>
    <row r="20" spans="1:15" ht="18" customHeight="1" x14ac:dyDescent="0.3">
      <c r="B20" s="133" t="s">
        <v>68</v>
      </c>
      <c r="C20" s="179">
        <f>[1]withOctFilingData!C23/1000</f>
        <v>10.548999999999999</v>
      </c>
      <c r="D20" s="180">
        <f>[1]withOctFilingData!D23/1000</f>
        <v>14.342000000000001</v>
      </c>
      <c r="E20" s="179">
        <v>16.547000000000001</v>
      </c>
      <c r="F20" s="179">
        <v>20.971</v>
      </c>
      <c r="G20" s="179">
        <v>22.971</v>
      </c>
      <c r="H20" s="179">
        <v>24.963000000000001</v>
      </c>
      <c r="I20" s="181">
        <v>26.103000000000002</v>
      </c>
      <c r="J20" s="135"/>
      <c r="L20" s="472"/>
      <c r="M20" s="472"/>
      <c r="N20" s="472"/>
      <c r="O20" s="472"/>
    </row>
    <row r="21" spans="1:15" ht="18" customHeight="1" x14ac:dyDescent="0.3">
      <c r="B21" s="134" t="s">
        <v>54</v>
      </c>
      <c r="C21" s="182">
        <f>SUM(C19:C20)</f>
        <v>73.468999999999994</v>
      </c>
      <c r="D21" s="183">
        <f>SUM(D19:D20)</f>
        <v>73.689000000000007</v>
      </c>
      <c r="E21" s="182">
        <f>SUM(E19:E20)</f>
        <v>66.727000000000004</v>
      </c>
      <c r="F21" s="182">
        <f>SUM(F19:F20)</f>
        <v>70.42</v>
      </c>
      <c r="G21" s="182">
        <v>70.763000000000005</v>
      </c>
      <c r="H21" s="182">
        <v>70.876000000000005</v>
      </c>
      <c r="I21" s="184">
        <f>SUM(I19:I20)</f>
        <v>68.670999999999992</v>
      </c>
      <c r="J21" s="135"/>
      <c r="L21" s="472"/>
      <c r="M21" s="472"/>
      <c r="N21" s="472"/>
      <c r="O21" s="472"/>
    </row>
    <row r="22" spans="1:15" ht="18" customHeight="1" x14ac:dyDescent="0.3">
      <c r="B22" s="132" t="s">
        <v>73</v>
      </c>
      <c r="C22" s="179"/>
      <c r="D22" s="180"/>
      <c r="E22" s="179"/>
      <c r="F22" s="179"/>
      <c r="G22" s="179"/>
      <c r="H22" s="179"/>
      <c r="I22" s="181"/>
    </row>
    <row r="23" spans="1:15" ht="18" customHeight="1" x14ac:dyDescent="0.3">
      <c r="B23" s="133" t="s">
        <v>67</v>
      </c>
      <c r="C23" s="179">
        <f t="shared" ref="C23:D25" si="0">C7+C11+C19</f>
        <v>3386.1580000000004</v>
      </c>
      <c r="D23" s="180">
        <f t="shared" si="0"/>
        <v>3038.9670000000001</v>
      </c>
      <c r="E23" s="179">
        <f t="shared" ref="E23:G24" si="1">E7+E11+E15+E19</f>
        <v>2568.3739999999998</v>
      </c>
      <c r="F23" s="179">
        <f t="shared" si="1"/>
        <v>2443.7050000000004</v>
      </c>
      <c r="G23" s="179">
        <f t="shared" si="1"/>
        <v>2259.1089999999999</v>
      </c>
      <c r="H23" s="179">
        <v>2075.2889999999998</v>
      </c>
      <c r="I23" s="181">
        <f>SUM(I7,I11,I15,I19)</f>
        <v>1898.9649999999999</v>
      </c>
      <c r="J23" s="135"/>
    </row>
    <row r="24" spans="1:15" ht="18" customHeight="1" x14ac:dyDescent="0.3">
      <c r="B24" s="133" t="s">
        <v>68</v>
      </c>
      <c r="C24" s="179">
        <f t="shared" si="0"/>
        <v>305.46899999999999</v>
      </c>
      <c r="D24" s="180">
        <f t="shared" si="0"/>
        <v>402.06600000000003</v>
      </c>
      <c r="E24" s="179">
        <f t="shared" si="1"/>
        <v>583.57100000000003</v>
      </c>
      <c r="F24" s="179">
        <f t="shared" si="1"/>
        <v>834.68999999999994</v>
      </c>
      <c r="G24" s="179">
        <f t="shared" si="1"/>
        <v>1054.616</v>
      </c>
      <c r="H24" s="179">
        <v>1208.1699999999998</v>
      </c>
      <c r="I24" s="181">
        <f t="shared" ref="I24:I25" si="2">SUM(I8,I12,I16,I20)</f>
        <v>1423.93</v>
      </c>
      <c r="J24" s="135"/>
    </row>
    <row r="25" spans="1:15" ht="18" customHeight="1" thickBot="1" x14ac:dyDescent="0.35">
      <c r="B25" s="136" t="s">
        <v>54</v>
      </c>
      <c r="C25" s="185">
        <f t="shared" si="0"/>
        <v>3691.627</v>
      </c>
      <c r="D25" s="186">
        <f t="shared" si="0"/>
        <v>3441.0329999999999</v>
      </c>
      <c r="E25" s="187">
        <f>SUM(E23:E24)</f>
        <v>3151.9449999999997</v>
      </c>
      <c r="F25" s="187">
        <f>SUM(F23:F24)</f>
        <v>3278.3950000000004</v>
      </c>
      <c r="G25" s="187">
        <f>SUM(G23:G24)</f>
        <v>3313.7249999999999</v>
      </c>
      <c r="H25" s="187">
        <v>3283.4589999999998</v>
      </c>
      <c r="I25" s="188">
        <f t="shared" si="2"/>
        <v>3322.895</v>
      </c>
      <c r="J25" s="135"/>
    </row>
    <row r="26" spans="1:15" ht="16.5" customHeight="1" x14ac:dyDescent="0.3">
      <c r="A26" s="126" t="s">
        <v>11</v>
      </c>
      <c r="B26" s="137"/>
      <c r="C26" s="138"/>
      <c r="D26" s="139"/>
      <c r="E26" s="138"/>
    </row>
    <row r="27" spans="1:15" ht="29.25" customHeight="1" x14ac:dyDescent="0.3">
      <c r="A27" s="140"/>
      <c r="B27" s="595" t="s">
        <v>303</v>
      </c>
      <c r="C27" s="595"/>
      <c r="D27" s="595"/>
      <c r="E27" s="595"/>
      <c r="F27" s="595"/>
      <c r="G27" s="595"/>
      <c r="H27" s="595"/>
      <c r="I27" s="595"/>
    </row>
    <row r="28" spans="1:15" ht="64" customHeight="1" x14ac:dyDescent="0.3">
      <c r="A28" s="140"/>
      <c r="B28" s="596" t="s">
        <v>304</v>
      </c>
      <c r="C28" s="597"/>
      <c r="D28" s="597"/>
      <c r="E28" s="597"/>
      <c r="F28" s="597"/>
      <c r="G28" s="597"/>
      <c r="H28" s="597"/>
      <c r="I28" s="597"/>
    </row>
    <row r="29" spans="1:15" ht="16.5" customHeight="1" x14ac:dyDescent="0.3">
      <c r="B29" s="141"/>
      <c r="D29" s="141"/>
    </row>
    <row r="30" spans="1:15" ht="16.5" customHeight="1" x14ac:dyDescent="0.3">
      <c r="B30" s="126" t="s">
        <v>11</v>
      </c>
    </row>
    <row r="31" spans="1:15" ht="16.5" customHeight="1" x14ac:dyDescent="0.3">
      <c r="B31" s="591" t="s">
        <v>11</v>
      </c>
      <c r="C31" s="591"/>
      <c r="D31" s="591"/>
    </row>
  </sheetData>
  <mergeCells count="6">
    <mergeCell ref="B31:D31"/>
    <mergeCell ref="A1:I1"/>
    <mergeCell ref="A2:I2"/>
    <mergeCell ref="A3:I3"/>
    <mergeCell ref="B27:I27"/>
    <mergeCell ref="B28:I28"/>
  </mergeCells>
  <printOptions horizontalCentered="1"/>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AAB7B3-C671-40F4-8FD3-00319B195AA6}">
  <sheetPr codeName="Sheet16">
    <pageSetUpPr fitToPage="1"/>
  </sheetPr>
  <dimension ref="A1:E52"/>
  <sheetViews>
    <sheetView zoomScale="115" zoomScaleNormal="115" workbookViewId="0">
      <selection activeCell="B42" sqref="B42"/>
    </sheetView>
  </sheetViews>
  <sheetFormatPr defaultColWidth="22.54296875" defaultRowHeight="14" x14ac:dyDescent="0.25"/>
  <cols>
    <col min="1" max="1" width="24" style="8" bestFit="1" customWidth="1"/>
    <col min="2" max="4" width="20.54296875" style="8" customWidth="1"/>
    <col min="5" max="16384" width="22.54296875" style="8"/>
  </cols>
  <sheetData>
    <row r="1" spans="1:5" ht="18" x14ac:dyDescent="0.25">
      <c r="A1" s="524" t="s">
        <v>62</v>
      </c>
      <c r="B1" s="524"/>
      <c r="C1" s="524"/>
      <c r="D1" s="524"/>
      <c r="E1" s="108"/>
    </row>
    <row r="2" spans="1:5" ht="18" x14ac:dyDescent="0.25">
      <c r="A2" s="524" t="s">
        <v>79</v>
      </c>
      <c r="B2" s="524"/>
      <c r="C2" s="524"/>
      <c r="D2" s="524"/>
      <c r="E2" s="108"/>
    </row>
    <row r="3" spans="1:5" ht="18" x14ac:dyDescent="0.25">
      <c r="A3" s="524" t="s">
        <v>58</v>
      </c>
      <c r="B3" s="599"/>
      <c r="C3" s="599"/>
      <c r="D3" s="599"/>
      <c r="E3" s="108"/>
    </row>
    <row r="4" spans="1:5" ht="18.5" thickBot="1" x14ac:dyDescent="0.3">
      <c r="A4" s="105"/>
      <c r="B4" s="106"/>
      <c r="C4" s="106"/>
      <c r="D4" s="106"/>
      <c r="E4" s="108"/>
    </row>
    <row r="5" spans="1:5" ht="14.5" thickBot="1" x14ac:dyDescent="0.3">
      <c r="A5" s="170" t="s">
        <v>78</v>
      </c>
      <c r="B5" s="85" t="s">
        <v>60</v>
      </c>
      <c r="C5" s="86" t="s">
        <v>61</v>
      </c>
      <c r="D5" s="87" t="s">
        <v>54</v>
      </c>
    </row>
    <row r="6" spans="1:5" ht="19.5" customHeight="1" thickBot="1" x14ac:dyDescent="0.3">
      <c r="A6" s="196" t="s">
        <v>11</v>
      </c>
      <c r="B6" s="602" t="s">
        <v>75</v>
      </c>
      <c r="C6" s="603"/>
      <c r="D6" s="604"/>
    </row>
    <row r="7" spans="1:5" x14ac:dyDescent="0.25">
      <c r="A7" s="171">
        <v>2016</v>
      </c>
      <c r="B7" s="172">
        <v>1054</v>
      </c>
      <c r="C7" s="88">
        <v>107</v>
      </c>
      <c r="D7" s="89">
        <v>1161</v>
      </c>
    </row>
    <row r="8" spans="1:5" customFormat="1" x14ac:dyDescent="0.25">
      <c r="A8" s="171">
        <v>2017</v>
      </c>
      <c r="B8" s="172">
        <v>1366</v>
      </c>
      <c r="C8" s="88">
        <v>143</v>
      </c>
      <c r="D8" s="89">
        <v>1510</v>
      </c>
    </row>
    <row r="9" spans="1:5" x14ac:dyDescent="0.25">
      <c r="A9" s="171">
        <v>2018</v>
      </c>
      <c r="B9" s="90">
        <v>1671</v>
      </c>
      <c r="C9" s="88">
        <v>168</v>
      </c>
      <c r="D9" s="89">
        <v>1839</v>
      </c>
    </row>
    <row r="10" spans="1:5" x14ac:dyDescent="0.25">
      <c r="A10" s="171">
        <v>2019</v>
      </c>
      <c r="B10" s="90">
        <v>1906</v>
      </c>
      <c r="C10" s="88">
        <v>183</v>
      </c>
      <c r="D10" s="89">
        <v>2089</v>
      </c>
    </row>
    <row r="11" spans="1:5" x14ac:dyDescent="0.25">
      <c r="A11" s="171">
        <v>2020</v>
      </c>
      <c r="B11" s="90">
        <v>2199</v>
      </c>
      <c r="C11" s="88">
        <v>199</v>
      </c>
      <c r="D11" s="89">
        <v>2398</v>
      </c>
    </row>
    <row r="12" spans="1:5" x14ac:dyDescent="0.25">
      <c r="A12" s="171">
        <v>2021</v>
      </c>
      <c r="B12" s="90">
        <v>2323</v>
      </c>
      <c r="C12" s="88">
        <v>209</v>
      </c>
      <c r="D12" s="89">
        <v>2532</v>
      </c>
    </row>
    <row r="13" spans="1:5" x14ac:dyDescent="0.25">
      <c r="A13" s="171">
        <v>2022</v>
      </c>
      <c r="B13" s="90">
        <v>2534</v>
      </c>
      <c r="C13" s="88">
        <v>225</v>
      </c>
      <c r="D13" s="89">
        <v>2760</v>
      </c>
    </row>
    <row r="14" spans="1:5" ht="14.5" thickBot="1" x14ac:dyDescent="0.3">
      <c r="A14" s="171">
        <v>2023</v>
      </c>
      <c r="B14" s="91">
        <v>2572</v>
      </c>
      <c r="C14" s="92">
        <v>227</v>
      </c>
      <c r="D14" s="109">
        <v>2799</v>
      </c>
    </row>
    <row r="15" spans="1:5" ht="19.5" customHeight="1" thickBot="1" x14ac:dyDescent="0.3">
      <c r="A15" s="196" t="s">
        <v>11</v>
      </c>
      <c r="B15" s="602" t="s">
        <v>76</v>
      </c>
      <c r="C15" s="603"/>
      <c r="D15" s="604"/>
    </row>
    <row r="16" spans="1:5" x14ac:dyDescent="0.25">
      <c r="A16" s="171">
        <v>2016</v>
      </c>
      <c r="B16" s="172">
        <v>392</v>
      </c>
      <c r="C16" s="88">
        <v>32</v>
      </c>
      <c r="D16" s="89">
        <v>424</v>
      </c>
    </row>
    <row r="17" spans="1:5" customFormat="1" x14ac:dyDescent="0.25">
      <c r="A17" s="171">
        <v>2017</v>
      </c>
      <c r="B17" s="172">
        <v>683</v>
      </c>
      <c r="C17" s="88">
        <v>57</v>
      </c>
      <c r="D17" s="89">
        <v>740</v>
      </c>
    </row>
    <row r="18" spans="1:5" x14ac:dyDescent="0.25">
      <c r="A18" s="171">
        <v>2018</v>
      </c>
      <c r="B18" s="172">
        <v>969</v>
      </c>
      <c r="C18" s="88">
        <v>84</v>
      </c>
      <c r="D18" s="89">
        <v>1053</v>
      </c>
    </row>
    <row r="19" spans="1:5" x14ac:dyDescent="0.25">
      <c r="A19" s="171">
        <v>2019</v>
      </c>
      <c r="B19" s="172">
        <v>1271</v>
      </c>
      <c r="C19" s="88">
        <v>112</v>
      </c>
      <c r="D19" s="89">
        <v>1383</v>
      </c>
    </row>
    <row r="20" spans="1:5" x14ac:dyDescent="0.25">
      <c r="A20" s="171">
        <v>2020</v>
      </c>
      <c r="B20" s="90">
        <v>1635</v>
      </c>
      <c r="C20" s="88">
        <v>140</v>
      </c>
      <c r="D20" s="89">
        <v>1775</v>
      </c>
    </row>
    <row r="21" spans="1:5" x14ac:dyDescent="0.25">
      <c r="A21" s="171">
        <v>2021</v>
      </c>
      <c r="B21" s="90">
        <v>1870</v>
      </c>
      <c r="C21" s="172">
        <v>162</v>
      </c>
      <c r="D21" s="117">
        <v>2032</v>
      </c>
    </row>
    <row r="22" spans="1:5" x14ac:dyDescent="0.25">
      <c r="A22" s="171">
        <v>2022</v>
      </c>
      <c r="B22" s="90">
        <v>2172</v>
      </c>
      <c r="C22" s="172">
        <v>188</v>
      </c>
      <c r="D22" s="117">
        <v>2360</v>
      </c>
    </row>
    <row r="23" spans="1:5" ht="14.5" thickBot="1" x14ac:dyDescent="0.3">
      <c r="A23" s="171">
        <v>2023</v>
      </c>
      <c r="B23" s="91">
        <v>2284</v>
      </c>
      <c r="C23" s="121">
        <v>198</v>
      </c>
      <c r="D23" s="109">
        <v>2482</v>
      </c>
    </row>
    <row r="24" spans="1:5" ht="19.5" customHeight="1" thickBot="1" x14ac:dyDescent="0.3">
      <c r="A24" s="196" t="s">
        <v>11</v>
      </c>
      <c r="B24" s="605" t="s">
        <v>77</v>
      </c>
      <c r="C24" s="603"/>
      <c r="D24" s="604"/>
    </row>
    <row r="25" spans="1:5" x14ac:dyDescent="0.25">
      <c r="A25" s="171">
        <v>2016</v>
      </c>
      <c r="B25" s="172">
        <v>121</v>
      </c>
      <c r="C25" s="88">
        <v>8</v>
      </c>
      <c r="D25" s="89">
        <v>129</v>
      </c>
    </row>
    <row r="26" spans="1:5" x14ac:dyDescent="0.25">
      <c r="A26" s="171">
        <v>2017</v>
      </c>
      <c r="B26" s="172">
        <v>196</v>
      </c>
      <c r="C26" s="88">
        <v>14</v>
      </c>
      <c r="D26" s="89">
        <v>210</v>
      </c>
    </row>
    <row r="27" spans="1:5" x14ac:dyDescent="0.25">
      <c r="A27" s="171">
        <v>2018</v>
      </c>
      <c r="B27" s="172">
        <v>346</v>
      </c>
      <c r="C27" s="88">
        <v>22</v>
      </c>
      <c r="D27" s="89">
        <v>368</v>
      </c>
    </row>
    <row r="28" spans="1:5" x14ac:dyDescent="0.25">
      <c r="A28" s="171">
        <v>2019</v>
      </c>
      <c r="B28" s="172">
        <v>497</v>
      </c>
      <c r="C28" s="88">
        <v>34</v>
      </c>
      <c r="D28" s="89">
        <v>531</v>
      </c>
    </row>
    <row r="29" spans="1:5" x14ac:dyDescent="0.25">
      <c r="A29" s="171">
        <v>2020</v>
      </c>
      <c r="B29" s="90">
        <v>750</v>
      </c>
      <c r="C29" s="88">
        <v>52</v>
      </c>
      <c r="D29" s="89">
        <v>802</v>
      </c>
    </row>
    <row r="30" spans="1:5" x14ac:dyDescent="0.25">
      <c r="A30" s="171">
        <v>2021</v>
      </c>
      <c r="B30" s="90">
        <v>981</v>
      </c>
      <c r="C30" s="88">
        <v>72</v>
      </c>
      <c r="D30" s="117">
        <v>1053</v>
      </c>
    </row>
    <row r="31" spans="1:5" x14ac:dyDescent="0.25">
      <c r="A31" s="171">
        <v>2022</v>
      </c>
      <c r="B31" s="90">
        <v>1322</v>
      </c>
      <c r="C31" s="172">
        <v>103</v>
      </c>
      <c r="D31" s="117">
        <v>1425</v>
      </c>
    </row>
    <row r="32" spans="1:5" ht="14.5" thickBot="1" x14ac:dyDescent="0.3">
      <c r="A32" s="173">
        <v>2023</v>
      </c>
      <c r="B32" s="93">
        <v>1578</v>
      </c>
      <c r="C32" s="111">
        <v>130</v>
      </c>
      <c r="D32" s="110">
        <v>1708</v>
      </c>
      <c r="E32" s="8" t="s">
        <v>11</v>
      </c>
    </row>
    <row r="33" spans="1:4" x14ac:dyDescent="0.25">
      <c r="A33" s="66"/>
      <c r="B33" s="107"/>
      <c r="C33" s="107"/>
      <c r="D33" s="107"/>
    </row>
    <row r="34" spans="1:4" ht="66" customHeight="1" x14ac:dyDescent="0.3">
      <c r="A34" s="600" t="s">
        <v>305</v>
      </c>
      <c r="B34" s="601"/>
      <c r="C34" s="601"/>
      <c r="D34" s="601"/>
    </row>
    <row r="35" spans="1:4" ht="42" customHeight="1" x14ac:dyDescent="0.25">
      <c r="A35" s="598" t="s">
        <v>306</v>
      </c>
      <c r="B35" s="598"/>
      <c r="C35" s="598"/>
      <c r="D35" s="598"/>
    </row>
    <row r="52" spans="3:3" ht="14.5" x14ac:dyDescent="0.25">
      <c r="C52" s="194" t="s">
        <v>11</v>
      </c>
    </row>
  </sheetData>
  <mergeCells count="8">
    <mergeCell ref="A35:D35"/>
    <mergeCell ref="A1:D1"/>
    <mergeCell ref="A2:D2"/>
    <mergeCell ref="A3:D3"/>
    <mergeCell ref="A34:D34"/>
    <mergeCell ref="B6:D6"/>
    <mergeCell ref="B15:D15"/>
    <mergeCell ref="B24:D24"/>
  </mergeCells>
  <printOptions horizontalCentered="1"/>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C7F6D-7219-48A0-92C7-D289A13D5738}">
  <dimension ref="A1:F43"/>
  <sheetViews>
    <sheetView workbookViewId="0">
      <selection activeCell="A34" sqref="A34"/>
    </sheetView>
  </sheetViews>
  <sheetFormatPr defaultColWidth="9.1796875" defaultRowHeight="12.5" x14ac:dyDescent="0.25"/>
  <cols>
    <col min="1" max="1" width="24" bestFit="1" customWidth="1"/>
    <col min="2" max="2" width="21.453125" customWidth="1"/>
    <col min="3" max="3" width="20.54296875" customWidth="1"/>
    <col min="4" max="5" width="21.453125" bestFit="1" customWidth="1"/>
  </cols>
  <sheetData>
    <row r="1" spans="1:5" ht="17.5" x14ac:dyDescent="0.25">
      <c r="A1" s="524" t="s">
        <v>278</v>
      </c>
      <c r="B1" s="524"/>
      <c r="C1" s="524"/>
      <c r="D1" s="524"/>
      <c r="E1" s="524"/>
    </row>
    <row r="2" spans="1:5" ht="17.5" x14ac:dyDescent="0.25">
      <c r="A2" s="524" t="s">
        <v>80</v>
      </c>
      <c r="B2" s="524"/>
      <c r="C2" s="524"/>
      <c r="D2" s="524"/>
      <c r="E2" s="524"/>
    </row>
    <row r="3" spans="1:5" ht="17.5" x14ac:dyDescent="0.25">
      <c r="A3" s="524" t="s">
        <v>58</v>
      </c>
      <c r="B3" s="524"/>
      <c r="C3" s="524"/>
      <c r="D3" s="524"/>
      <c r="E3" s="524"/>
    </row>
    <row r="4" spans="1:5" ht="6" customHeight="1" x14ac:dyDescent="0.25">
      <c r="A4" s="105" t="s">
        <v>11</v>
      </c>
      <c r="B4" s="610" t="s">
        <v>11</v>
      </c>
      <c r="C4" s="610"/>
      <c r="D4" s="106"/>
      <c r="E4" s="106"/>
    </row>
    <row r="5" spans="1:5" ht="42" x14ac:dyDescent="0.25">
      <c r="A5" s="474" t="s">
        <v>78</v>
      </c>
      <c r="B5" s="175" t="s">
        <v>63</v>
      </c>
      <c r="C5" s="175" t="s">
        <v>64</v>
      </c>
      <c r="D5" s="175" t="s">
        <v>65</v>
      </c>
      <c r="E5" s="176" t="s">
        <v>265</v>
      </c>
    </row>
    <row r="6" spans="1:5" ht="14" x14ac:dyDescent="0.25">
      <c r="A6" s="607" t="s">
        <v>75</v>
      </c>
      <c r="B6" s="608"/>
      <c r="C6" s="608"/>
      <c r="D6" s="608"/>
      <c r="E6" s="609"/>
    </row>
    <row r="7" spans="1:5" ht="14" x14ac:dyDescent="0.25">
      <c r="A7" s="475">
        <v>2016</v>
      </c>
      <c r="B7" s="174">
        <v>788326</v>
      </c>
      <c r="C7" s="174">
        <v>9349186.057</v>
      </c>
      <c r="D7" s="174">
        <v>4363080.1359999999</v>
      </c>
      <c r="E7" s="112"/>
    </row>
    <row r="8" spans="1:5" ht="14" x14ac:dyDescent="0.25">
      <c r="A8" s="192">
        <v>2017</v>
      </c>
      <c r="B8" s="174">
        <v>839413</v>
      </c>
      <c r="C8" s="174">
        <v>9766993.6530000009</v>
      </c>
      <c r="D8" s="174">
        <v>4572591.5180000002</v>
      </c>
      <c r="E8" s="112"/>
    </row>
    <row r="9" spans="1:5" ht="14" x14ac:dyDescent="0.25">
      <c r="A9" s="192">
        <v>2018</v>
      </c>
      <c r="B9" s="174">
        <v>859143</v>
      </c>
      <c r="C9" s="174">
        <v>9847995.4528999999</v>
      </c>
      <c r="D9" s="174">
        <v>4620383.2885999996</v>
      </c>
      <c r="E9" s="112"/>
    </row>
    <row r="10" spans="1:5" ht="14" x14ac:dyDescent="0.25">
      <c r="A10" s="192">
        <v>2019</v>
      </c>
      <c r="B10" s="174">
        <v>936360</v>
      </c>
      <c r="C10" s="174">
        <v>10566189.435397999</v>
      </c>
      <c r="D10" s="174">
        <v>4952692.7869483996</v>
      </c>
      <c r="E10" s="112"/>
    </row>
    <row r="11" spans="1:5" ht="14" x14ac:dyDescent="0.25">
      <c r="A11" s="192">
        <v>2020</v>
      </c>
      <c r="B11" s="174">
        <v>935860</v>
      </c>
      <c r="C11" s="174">
        <v>10575233.441</v>
      </c>
      <c r="D11" s="174">
        <v>4977018.6003</v>
      </c>
      <c r="E11" s="112"/>
    </row>
    <row r="12" spans="1:5" ht="14" x14ac:dyDescent="0.25">
      <c r="A12" s="192" t="s">
        <v>82</v>
      </c>
      <c r="B12" s="174">
        <v>733253</v>
      </c>
      <c r="C12" s="174">
        <v>10786071.081979552</v>
      </c>
      <c r="D12" s="174">
        <v>5030769.9050256256</v>
      </c>
      <c r="E12" s="112"/>
    </row>
    <row r="13" spans="1:5" ht="14" x14ac:dyDescent="0.25">
      <c r="A13" s="192" t="s">
        <v>84</v>
      </c>
      <c r="B13" s="190">
        <v>569</v>
      </c>
      <c r="C13" s="190">
        <v>10638</v>
      </c>
      <c r="D13" s="190">
        <v>4992</v>
      </c>
      <c r="E13" s="191">
        <v>5301</v>
      </c>
    </row>
    <row r="14" spans="1:5" ht="14" x14ac:dyDescent="0.25">
      <c r="A14" s="193" t="s">
        <v>266</v>
      </c>
      <c r="B14" s="177">
        <v>574</v>
      </c>
      <c r="C14" s="177">
        <v>10702</v>
      </c>
      <c r="D14" s="177">
        <v>5021</v>
      </c>
      <c r="E14" s="178">
        <v>5458</v>
      </c>
    </row>
    <row r="15" spans="1:5" ht="14" x14ac:dyDescent="0.25">
      <c r="A15" s="607" t="s">
        <v>76</v>
      </c>
      <c r="B15" s="608"/>
      <c r="C15" s="608"/>
      <c r="D15" s="608"/>
      <c r="E15" s="609"/>
    </row>
    <row r="16" spans="1:5" ht="14" x14ac:dyDescent="0.25">
      <c r="A16" s="475">
        <v>2016</v>
      </c>
      <c r="B16" s="174">
        <v>498522</v>
      </c>
      <c r="C16" s="174">
        <v>6511749.5345000001</v>
      </c>
      <c r="D16" s="174">
        <v>3034711.1562000001</v>
      </c>
      <c r="E16" s="112"/>
    </row>
    <row r="17" spans="1:5" ht="14" x14ac:dyDescent="0.25">
      <c r="A17" s="192">
        <v>2017</v>
      </c>
      <c r="B17" s="174">
        <v>570978</v>
      </c>
      <c r="C17" s="174">
        <v>7226830.4557999996</v>
      </c>
      <c r="D17" s="174">
        <v>3379195.6183000002</v>
      </c>
      <c r="E17" s="112"/>
    </row>
    <row r="18" spans="1:5" ht="14" x14ac:dyDescent="0.25">
      <c r="A18" s="192">
        <v>2018</v>
      </c>
      <c r="B18" s="174">
        <v>605822</v>
      </c>
      <c r="C18" s="174">
        <v>7616994.6507999999</v>
      </c>
      <c r="D18" s="174">
        <v>3556887.9909000001</v>
      </c>
      <c r="E18" s="112"/>
    </row>
    <row r="19" spans="1:5" ht="14" x14ac:dyDescent="0.25">
      <c r="A19" s="192">
        <v>2019</v>
      </c>
      <c r="B19" s="174">
        <v>723827</v>
      </c>
      <c r="C19" s="174">
        <v>8797994.7980506197</v>
      </c>
      <c r="D19" s="174">
        <v>4111061.5253028199</v>
      </c>
      <c r="E19" s="112"/>
    </row>
    <row r="20" spans="1:5" ht="14" x14ac:dyDescent="0.25">
      <c r="A20" s="192">
        <v>2020</v>
      </c>
      <c r="B20" s="174">
        <v>783934</v>
      </c>
      <c r="C20" s="174">
        <v>9417505.5722000003</v>
      </c>
      <c r="D20" s="174">
        <v>4416588.1299000001</v>
      </c>
      <c r="E20" s="112"/>
    </row>
    <row r="21" spans="1:5" ht="14" x14ac:dyDescent="0.25">
      <c r="A21" s="192" t="s">
        <v>82</v>
      </c>
      <c r="B21" s="174">
        <v>639469</v>
      </c>
      <c r="C21" s="174">
        <v>9777594.8416620996</v>
      </c>
      <c r="D21" s="174">
        <v>4556223.5392892128</v>
      </c>
      <c r="E21" s="112"/>
    </row>
    <row r="22" spans="1:5" ht="14" x14ac:dyDescent="0.25">
      <c r="A22" s="192" t="s">
        <v>84</v>
      </c>
      <c r="B22" s="190">
        <v>518</v>
      </c>
      <c r="C22" s="190">
        <v>10013</v>
      </c>
      <c r="D22" s="190">
        <v>4704</v>
      </c>
      <c r="E22" s="191">
        <v>4726</v>
      </c>
    </row>
    <row r="23" spans="1:5" ht="14" x14ac:dyDescent="0.25">
      <c r="A23" s="193" t="s">
        <v>266</v>
      </c>
      <c r="B23" s="177">
        <v>532</v>
      </c>
      <c r="C23" s="177">
        <v>10202</v>
      </c>
      <c r="D23" s="177">
        <v>4793</v>
      </c>
      <c r="E23" s="178">
        <v>4971</v>
      </c>
    </row>
    <row r="24" spans="1:5" ht="14" x14ac:dyDescent="0.25">
      <c r="A24" s="607" t="s">
        <v>77</v>
      </c>
      <c r="B24" s="608"/>
      <c r="C24" s="608"/>
      <c r="D24" s="608"/>
      <c r="E24" s="609"/>
    </row>
    <row r="25" spans="1:5" ht="14" x14ac:dyDescent="0.25">
      <c r="A25" s="475">
        <v>2016</v>
      </c>
      <c r="B25" s="174">
        <v>275612</v>
      </c>
      <c r="C25" s="174">
        <v>3550585.9240000001</v>
      </c>
      <c r="D25" s="174">
        <v>1633169.6040000001</v>
      </c>
      <c r="E25" s="112"/>
    </row>
    <row r="26" spans="1:5" ht="15" customHeight="1" x14ac:dyDescent="0.25">
      <c r="A26" s="192">
        <v>2017</v>
      </c>
      <c r="B26" s="174">
        <v>350606</v>
      </c>
      <c r="C26" s="174">
        <v>4387742.693</v>
      </c>
      <c r="D26" s="174">
        <v>2029908.0379999999</v>
      </c>
      <c r="E26" s="112"/>
    </row>
    <row r="27" spans="1:5" ht="14" x14ac:dyDescent="0.25">
      <c r="A27" s="192">
        <v>2018</v>
      </c>
      <c r="B27" s="174">
        <v>430253</v>
      </c>
      <c r="C27" s="174">
        <v>5183259</v>
      </c>
      <c r="D27" s="174">
        <v>2397873</v>
      </c>
      <c r="E27" s="112"/>
    </row>
    <row r="28" spans="1:5" ht="14" x14ac:dyDescent="0.25">
      <c r="A28" s="192">
        <v>2019</v>
      </c>
      <c r="B28" s="174">
        <v>508386</v>
      </c>
      <c r="C28" s="174">
        <v>6016679</v>
      </c>
      <c r="D28" s="174">
        <v>2790483</v>
      </c>
      <c r="E28" s="112"/>
    </row>
    <row r="29" spans="1:5" ht="14" x14ac:dyDescent="0.25">
      <c r="A29" s="192">
        <v>2020</v>
      </c>
      <c r="B29" s="174">
        <v>577271</v>
      </c>
      <c r="C29" s="174">
        <v>6754869</v>
      </c>
      <c r="D29" s="174">
        <v>3151015</v>
      </c>
      <c r="E29" s="112"/>
    </row>
    <row r="30" spans="1:5" ht="14" x14ac:dyDescent="0.25">
      <c r="A30" s="192" t="s">
        <v>82</v>
      </c>
      <c r="B30" s="174">
        <v>506984</v>
      </c>
      <c r="C30" s="174">
        <v>7762299.1935448814</v>
      </c>
      <c r="D30" s="174">
        <v>3587638.2724402943</v>
      </c>
      <c r="E30" s="112"/>
    </row>
    <row r="31" spans="1:5" ht="14" x14ac:dyDescent="0.25">
      <c r="A31" s="192" t="s">
        <v>84</v>
      </c>
      <c r="B31" s="190">
        <v>424</v>
      </c>
      <c r="C31" s="190">
        <v>8263</v>
      </c>
      <c r="D31" s="190">
        <v>3846</v>
      </c>
      <c r="E31" s="191">
        <v>3817</v>
      </c>
    </row>
    <row r="32" spans="1:5" ht="14" x14ac:dyDescent="0.25">
      <c r="A32" s="193" t="s">
        <v>266</v>
      </c>
      <c r="B32" s="177">
        <v>458</v>
      </c>
      <c r="C32" s="177">
        <v>8959</v>
      </c>
      <c r="D32" s="177">
        <v>4191</v>
      </c>
      <c r="E32" s="178">
        <v>4190</v>
      </c>
    </row>
    <row r="33" spans="1:6" ht="14" x14ac:dyDescent="0.25">
      <c r="A33" s="66"/>
      <c r="B33" s="107"/>
      <c r="C33" s="107"/>
      <c r="D33" s="107"/>
      <c r="E33" s="107"/>
    </row>
    <row r="34" spans="1:6" ht="45" customHeight="1" x14ac:dyDescent="0.25">
      <c r="A34" s="522">
        <v>1</v>
      </c>
      <c r="B34" s="528" t="s">
        <v>307</v>
      </c>
      <c r="C34" s="528"/>
      <c r="D34" s="528"/>
      <c r="E34" s="528"/>
      <c r="F34" s="528"/>
    </row>
    <row r="35" spans="1:6" ht="96.65" customHeight="1" x14ac:dyDescent="0.25">
      <c r="A35" s="522">
        <v>2</v>
      </c>
      <c r="B35" s="606" t="s">
        <v>308</v>
      </c>
      <c r="C35" s="606"/>
      <c r="D35" s="606"/>
      <c r="E35" s="606"/>
      <c r="F35" s="606"/>
    </row>
    <row r="36" spans="1:6" ht="15" customHeight="1" x14ac:dyDescent="0.3">
      <c r="B36" s="1" t="s">
        <v>267</v>
      </c>
    </row>
    <row r="37" spans="1:6" ht="13" x14ac:dyDescent="0.25">
      <c r="B37" s="521" t="s">
        <v>83</v>
      </c>
      <c r="C37" s="521"/>
      <c r="D37" s="521"/>
      <c r="E37" s="521"/>
    </row>
    <row r="40" spans="1:6" ht="18.5" x14ac:dyDescent="0.25">
      <c r="A40" s="195" t="s">
        <v>11</v>
      </c>
    </row>
    <row r="41" spans="1:6" ht="14.5" x14ac:dyDescent="0.25">
      <c r="A41" s="194"/>
    </row>
    <row r="42" spans="1:6" ht="14.5" x14ac:dyDescent="0.25">
      <c r="A42" s="194"/>
    </row>
    <row r="43" spans="1:6" ht="18.5" x14ac:dyDescent="0.25">
      <c r="A43" s="195" t="s">
        <v>11</v>
      </c>
    </row>
  </sheetData>
  <mergeCells count="9">
    <mergeCell ref="B34:F34"/>
    <mergeCell ref="B35:F35"/>
    <mergeCell ref="A24:E24"/>
    <mergeCell ref="A1:E1"/>
    <mergeCell ref="A2:E2"/>
    <mergeCell ref="A3:E3"/>
    <mergeCell ref="B4:C4"/>
    <mergeCell ref="A6:E6"/>
    <mergeCell ref="A15:E1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D7EB1-402A-41A1-B162-B2A7BC51CFB7}">
  <sheetPr>
    <pageSetUpPr fitToPage="1"/>
  </sheetPr>
  <dimension ref="A1:X38"/>
  <sheetViews>
    <sheetView showGridLines="0" zoomScaleNormal="100" workbookViewId="0">
      <selection activeCell="B2" sqref="B2:N2"/>
    </sheetView>
  </sheetViews>
  <sheetFormatPr defaultColWidth="9.1796875" defaultRowHeight="14.5" x14ac:dyDescent="0.35"/>
  <cols>
    <col min="1" max="1" width="2.453125" style="338" customWidth="1"/>
    <col min="2" max="2" width="11.81640625" style="338" customWidth="1"/>
    <col min="3" max="3" width="10.54296875" style="338" customWidth="1"/>
    <col min="4" max="4" width="12.1796875" style="338" customWidth="1"/>
    <col min="5" max="5" width="11.7265625" style="338" customWidth="1"/>
    <col min="6" max="8" width="10.54296875" style="338" customWidth="1"/>
    <col min="9" max="9" width="14.453125" style="338" customWidth="1"/>
    <col min="10" max="10" width="11.81640625" style="338" bestFit="1" customWidth="1"/>
    <col min="11" max="11" width="10.54296875" style="338" customWidth="1"/>
    <col min="12" max="12" width="12.453125" style="338" customWidth="1"/>
    <col min="13" max="14" width="12.81640625" style="338" customWidth="1"/>
    <col min="15" max="15" width="15.54296875" style="338" customWidth="1"/>
    <col min="16" max="16" width="8" style="338" bestFit="1" customWidth="1"/>
    <col min="17" max="18" width="9.1796875" style="338" customWidth="1"/>
    <col min="19" max="20" width="9" style="338" customWidth="1"/>
    <col min="21" max="21" width="9.1796875" style="338" customWidth="1"/>
    <col min="22" max="22" width="9.453125" style="338" customWidth="1"/>
    <col min="23" max="23" width="12.453125" style="338" customWidth="1"/>
    <col min="24" max="24" width="12.81640625" style="338" customWidth="1"/>
    <col min="25" max="16384" width="9.1796875" style="338"/>
  </cols>
  <sheetData>
    <row r="1" spans="2:24" ht="55" customHeight="1" x14ac:dyDescent="0.35">
      <c r="B1" s="612" t="s">
        <v>318</v>
      </c>
      <c r="C1" s="612"/>
      <c r="D1" s="612"/>
      <c r="E1" s="612"/>
      <c r="F1" s="612"/>
      <c r="G1" s="612"/>
      <c r="H1" s="612"/>
      <c r="I1" s="612"/>
      <c r="J1" s="612"/>
      <c r="K1" s="612"/>
      <c r="L1" s="612"/>
      <c r="M1" s="612"/>
      <c r="N1" s="612"/>
      <c r="O1" s="335"/>
      <c r="P1" s="336"/>
      <c r="Q1" s="337"/>
      <c r="R1" s="337"/>
      <c r="S1" s="337"/>
      <c r="T1" s="337"/>
      <c r="U1" s="337"/>
      <c r="V1" s="337"/>
      <c r="W1" s="337"/>
      <c r="X1" s="337"/>
    </row>
    <row r="2" spans="2:24" ht="33" customHeight="1" x14ac:dyDescent="0.5">
      <c r="B2" s="613" t="s">
        <v>175</v>
      </c>
      <c r="C2" s="614"/>
      <c r="D2" s="614"/>
      <c r="E2" s="614"/>
      <c r="F2" s="614"/>
      <c r="G2" s="614"/>
      <c r="H2" s="614"/>
      <c r="I2" s="614"/>
      <c r="J2" s="614"/>
      <c r="K2" s="614"/>
      <c r="L2" s="614"/>
      <c r="M2" s="614"/>
      <c r="N2" s="615"/>
      <c r="O2" s="339"/>
    </row>
    <row r="3" spans="2:24" ht="34.5" customHeight="1" x14ac:dyDescent="0.35">
      <c r="B3" s="340" t="s">
        <v>176</v>
      </c>
      <c r="C3" s="341" t="s">
        <v>177</v>
      </c>
      <c r="D3" s="342" t="s">
        <v>178</v>
      </c>
      <c r="E3" s="342" t="s">
        <v>179</v>
      </c>
      <c r="F3" s="343" t="s">
        <v>180</v>
      </c>
      <c r="G3" s="343" t="s">
        <v>181</v>
      </c>
      <c r="H3" s="343" t="s">
        <v>182</v>
      </c>
      <c r="I3" s="342" t="s">
        <v>183</v>
      </c>
      <c r="J3" s="343" t="s">
        <v>184</v>
      </c>
      <c r="K3" s="343" t="s">
        <v>185</v>
      </c>
      <c r="L3" s="344" t="s">
        <v>186</v>
      </c>
      <c r="M3" s="342" t="s">
        <v>187</v>
      </c>
      <c r="N3" s="345" t="s">
        <v>188</v>
      </c>
    </row>
    <row r="4" spans="2:24" x14ac:dyDescent="0.35">
      <c r="B4" s="346" t="s">
        <v>189</v>
      </c>
      <c r="C4" s="347">
        <v>26868</v>
      </c>
      <c r="D4" s="348">
        <v>170491</v>
      </c>
      <c r="E4" s="348">
        <v>451059</v>
      </c>
      <c r="F4" s="349">
        <v>0</v>
      </c>
      <c r="G4" s="348">
        <v>0</v>
      </c>
      <c r="H4" s="348">
        <v>0</v>
      </c>
      <c r="I4" s="348">
        <v>0</v>
      </c>
      <c r="J4" s="349">
        <v>0</v>
      </c>
      <c r="K4" s="349">
        <v>0</v>
      </c>
      <c r="L4" s="350">
        <v>0</v>
      </c>
      <c r="M4" s="348">
        <f>SUM(C4:L4)</f>
        <v>648418</v>
      </c>
      <c r="N4" s="351">
        <v>65707</v>
      </c>
      <c r="O4" s="352" t="s">
        <v>20</v>
      </c>
    </row>
    <row r="5" spans="2:24" x14ac:dyDescent="0.35">
      <c r="B5" s="353" t="s">
        <v>190</v>
      </c>
      <c r="C5" s="347">
        <v>24103</v>
      </c>
      <c r="D5" s="354">
        <v>0</v>
      </c>
      <c r="E5" s="354">
        <v>364108</v>
      </c>
      <c r="F5" s="355">
        <v>0</v>
      </c>
      <c r="G5" s="354">
        <v>0</v>
      </c>
      <c r="H5" s="354">
        <v>0</v>
      </c>
      <c r="I5" s="354">
        <v>0</v>
      </c>
      <c r="J5" s="355">
        <v>0</v>
      </c>
      <c r="K5" s="355">
        <v>0</v>
      </c>
      <c r="L5" s="356">
        <v>0</v>
      </c>
      <c r="M5" s="354">
        <f t="shared" ref="M5:M13" si="0">SUM(C5:L5)</f>
        <v>388211</v>
      </c>
      <c r="N5" s="357">
        <v>67840</v>
      </c>
      <c r="O5" s="352" t="s">
        <v>11</v>
      </c>
    </row>
    <row r="6" spans="2:24" x14ac:dyDescent="0.35">
      <c r="B6" s="353" t="s">
        <v>191</v>
      </c>
      <c r="C6" s="347">
        <v>501</v>
      </c>
      <c r="D6" s="354">
        <v>9802</v>
      </c>
      <c r="E6" s="354">
        <v>26243</v>
      </c>
      <c r="F6" s="355">
        <v>161</v>
      </c>
      <c r="G6" s="354">
        <v>15885</v>
      </c>
      <c r="H6" s="354">
        <v>3289</v>
      </c>
      <c r="I6" s="354">
        <v>7234</v>
      </c>
      <c r="J6" s="355">
        <v>0</v>
      </c>
      <c r="K6" s="355">
        <v>3515</v>
      </c>
      <c r="L6" s="356">
        <v>0</v>
      </c>
      <c r="M6" s="354">
        <f t="shared" si="0"/>
        <v>66630</v>
      </c>
      <c r="N6" s="357">
        <v>0</v>
      </c>
      <c r="O6" s="352" t="s">
        <v>11</v>
      </c>
    </row>
    <row r="7" spans="2:24" x14ac:dyDescent="0.35">
      <c r="B7" s="353" t="s">
        <v>192</v>
      </c>
      <c r="C7" s="347">
        <v>0</v>
      </c>
      <c r="D7" s="354">
        <v>0</v>
      </c>
      <c r="E7" s="354">
        <v>475797</v>
      </c>
      <c r="F7" s="355">
        <v>0</v>
      </c>
      <c r="G7" s="354">
        <v>0</v>
      </c>
      <c r="H7" s="354">
        <v>0</v>
      </c>
      <c r="I7" s="354">
        <v>0</v>
      </c>
      <c r="J7" s="355">
        <v>0</v>
      </c>
      <c r="K7" s="355">
        <v>0</v>
      </c>
      <c r="L7" s="356">
        <v>0</v>
      </c>
      <c r="M7" s="354">
        <f t="shared" si="0"/>
        <v>475797</v>
      </c>
      <c r="N7" s="357">
        <v>0</v>
      </c>
      <c r="O7" s="352" t="s">
        <v>11</v>
      </c>
    </row>
    <row r="8" spans="2:24" x14ac:dyDescent="0.35">
      <c r="B8" s="353" t="s">
        <v>193</v>
      </c>
      <c r="C8" s="347">
        <v>0</v>
      </c>
      <c r="D8" s="354">
        <v>3655538</v>
      </c>
      <c r="E8" s="354">
        <v>0</v>
      </c>
      <c r="F8" s="355">
        <v>0</v>
      </c>
      <c r="G8" s="354">
        <v>0</v>
      </c>
      <c r="H8" s="354">
        <v>0</v>
      </c>
      <c r="I8" s="354">
        <v>0</v>
      </c>
      <c r="J8" s="355">
        <v>0</v>
      </c>
      <c r="K8" s="355">
        <v>0</v>
      </c>
      <c r="L8" s="356">
        <v>0</v>
      </c>
      <c r="M8" s="354">
        <f t="shared" si="0"/>
        <v>3655538</v>
      </c>
      <c r="N8" s="357">
        <v>0</v>
      </c>
      <c r="O8" s="352" t="s">
        <v>11</v>
      </c>
    </row>
    <row r="9" spans="2:24" x14ac:dyDescent="0.35">
      <c r="B9" s="353" t="s">
        <v>194</v>
      </c>
      <c r="C9" s="347">
        <v>0</v>
      </c>
      <c r="D9" s="354">
        <v>368</v>
      </c>
      <c r="E9" s="354">
        <v>356604</v>
      </c>
      <c r="F9" s="355">
        <v>0</v>
      </c>
      <c r="G9" s="354">
        <v>0</v>
      </c>
      <c r="H9" s="354">
        <v>0</v>
      </c>
      <c r="I9" s="354">
        <v>241992</v>
      </c>
      <c r="J9" s="355">
        <v>0</v>
      </c>
      <c r="K9" s="355">
        <v>0</v>
      </c>
      <c r="L9" s="356">
        <v>132978</v>
      </c>
      <c r="M9" s="354">
        <f t="shared" si="0"/>
        <v>731942</v>
      </c>
      <c r="N9" s="357">
        <v>0</v>
      </c>
      <c r="O9" s="352" t="s">
        <v>11</v>
      </c>
    </row>
    <row r="10" spans="2:24" ht="16" x14ac:dyDescent="0.35">
      <c r="B10" s="353" t="s">
        <v>195</v>
      </c>
      <c r="C10" s="347">
        <v>0</v>
      </c>
      <c r="D10" s="354">
        <v>1679</v>
      </c>
      <c r="E10" s="354">
        <v>0</v>
      </c>
      <c r="F10" s="355">
        <v>22084</v>
      </c>
      <c r="G10" s="354">
        <v>0</v>
      </c>
      <c r="H10" s="354">
        <v>0</v>
      </c>
      <c r="I10" s="354">
        <v>0</v>
      </c>
      <c r="J10" s="355">
        <v>0</v>
      </c>
      <c r="K10" s="355">
        <v>0</v>
      </c>
      <c r="L10" s="356">
        <v>0</v>
      </c>
      <c r="M10" s="354">
        <f t="shared" si="0"/>
        <v>23763</v>
      </c>
      <c r="N10" s="357">
        <v>0</v>
      </c>
      <c r="O10" s="352" t="s">
        <v>11</v>
      </c>
    </row>
    <row r="11" spans="2:24" x14ac:dyDescent="0.35">
      <c r="B11" s="353" t="s">
        <v>196</v>
      </c>
      <c r="C11" s="347">
        <v>0</v>
      </c>
      <c r="D11" s="354">
        <v>0</v>
      </c>
      <c r="E11" s="354">
        <v>28</v>
      </c>
      <c r="F11" s="355">
        <v>0</v>
      </c>
      <c r="G11" s="354">
        <v>3061</v>
      </c>
      <c r="H11" s="354">
        <v>0</v>
      </c>
      <c r="I11" s="354">
        <v>83774</v>
      </c>
      <c r="J11" s="355">
        <v>0</v>
      </c>
      <c r="K11" s="355">
        <v>0</v>
      </c>
      <c r="L11" s="356">
        <v>3368897</v>
      </c>
      <c r="M11" s="354">
        <f t="shared" si="0"/>
        <v>3455760</v>
      </c>
      <c r="N11" s="357">
        <v>0</v>
      </c>
      <c r="O11" s="352" t="s">
        <v>11</v>
      </c>
    </row>
    <row r="12" spans="2:24" x14ac:dyDescent="0.35">
      <c r="B12" s="353" t="s">
        <v>197</v>
      </c>
      <c r="C12" s="347">
        <v>0</v>
      </c>
      <c r="D12" s="354">
        <v>0</v>
      </c>
      <c r="E12" s="354">
        <v>0</v>
      </c>
      <c r="F12" s="355">
        <v>0</v>
      </c>
      <c r="G12" s="354">
        <v>0</v>
      </c>
      <c r="H12" s="354">
        <v>0</v>
      </c>
      <c r="I12" s="354">
        <v>837860</v>
      </c>
      <c r="J12" s="355">
        <v>0</v>
      </c>
      <c r="K12" s="355">
        <v>0</v>
      </c>
      <c r="L12" s="356">
        <v>384647</v>
      </c>
      <c r="M12" s="354">
        <f t="shared" si="0"/>
        <v>1222507</v>
      </c>
      <c r="N12" s="357">
        <v>0</v>
      </c>
      <c r="O12" s="352"/>
    </row>
    <row r="13" spans="2:24" x14ac:dyDescent="0.35">
      <c r="B13" s="353" t="s">
        <v>198</v>
      </c>
      <c r="C13" s="347">
        <v>0</v>
      </c>
      <c r="D13" s="354">
        <v>0</v>
      </c>
      <c r="E13" s="354">
        <v>0</v>
      </c>
      <c r="F13" s="355">
        <v>0</v>
      </c>
      <c r="G13" s="354">
        <v>0</v>
      </c>
      <c r="H13" s="354">
        <v>0</v>
      </c>
      <c r="I13" s="354">
        <v>0</v>
      </c>
      <c r="J13" s="355">
        <v>0</v>
      </c>
      <c r="K13" s="355">
        <v>0</v>
      </c>
      <c r="L13" s="356">
        <v>46039</v>
      </c>
      <c r="M13" s="354">
        <f t="shared" si="0"/>
        <v>46039</v>
      </c>
      <c r="N13" s="357">
        <v>0</v>
      </c>
      <c r="O13" s="352"/>
    </row>
    <row r="14" spans="2:24" x14ac:dyDescent="0.35">
      <c r="B14" s="358" t="s">
        <v>54</v>
      </c>
      <c r="C14" s="359">
        <f t="shared" ref="C14:N14" si="1">SUM(C4:C13)</f>
        <v>51472</v>
      </c>
      <c r="D14" s="360">
        <f t="shared" si="1"/>
        <v>3837878</v>
      </c>
      <c r="E14" s="360">
        <f t="shared" si="1"/>
        <v>1673839</v>
      </c>
      <c r="F14" s="360">
        <f t="shared" si="1"/>
        <v>22245</v>
      </c>
      <c r="G14" s="360">
        <f t="shared" si="1"/>
        <v>18946</v>
      </c>
      <c r="H14" s="360">
        <f t="shared" si="1"/>
        <v>3289</v>
      </c>
      <c r="I14" s="360">
        <f t="shared" si="1"/>
        <v>1170860</v>
      </c>
      <c r="J14" s="360">
        <f t="shared" si="1"/>
        <v>0</v>
      </c>
      <c r="K14" s="360">
        <f t="shared" si="1"/>
        <v>3515</v>
      </c>
      <c r="L14" s="360">
        <f t="shared" si="1"/>
        <v>3932561</v>
      </c>
      <c r="M14" s="359">
        <f t="shared" si="1"/>
        <v>10714605</v>
      </c>
      <c r="N14" s="361">
        <f t="shared" si="1"/>
        <v>133547</v>
      </c>
      <c r="O14" s="352" t="s">
        <v>11</v>
      </c>
    </row>
    <row r="15" spans="2:24" x14ac:dyDescent="0.35">
      <c r="B15" s="362"/>
      <c r="C15" s="363"/>
      <c r="D15" s="363"/>
      <c r="E15" s="363"/>
      <c r="F15" s="363"/>
      <c r="G15" s="363"/>
      <c r="H15" s="363"/>
      <c r="I15" s="363"/>
      <c r="J15" s="363"/>
      <c r="K15" s="363"/>
      <c r="L15" s="363"/>
      <c r="M15" s="363"/>
      <c r="N15" s="364"/>
      <c r="O15" s="363"/>
      <c r="P15" s="363"/>
      <c r="Q15" s="363"/>
      <c r="R15" s="363"/>
      <c r="S15" s="364"/>
      <c r="T15" s="364"/>
      <c r="U15" s="363"/>
      <c r="V15" s="364"/>
      <c r="W15" s="363"/>
      <c r="X15" s="363"/>
    </row>
    <row r="16" spans="2:24" ht="24" x14ac:dyDescent="0.5">
      <c r="B16" s="613" t="s">
        <v>199</v>
      </c>
      <c r="C16" s="614"/>
      <c r="D16" s="614"/>
      <c r="E16" s="614"/>
      <c r="F16" s="614"/>
      <c r="G16" s="614"/>
      <c r="H16" s="614"/>
      <c r="I16" s="614"/>
      <c r="J16" s="614"/>
      <c r="K16" s="614"/>
      <c r="L16" s="614"/>
      <c r="M16" s="614"/>
      <c r="N16" s="615"/>
      <c r="O16" s="339"/>
      <c r="P16" s="363"/>
      <c r="Q16" s="363"/>
      <c r="R16" s="363"/>
      <c r="S16" s="364"/>
      <c r="T16" s="364"/>
      <c r="U16" s="363"/>
      <c r="V16" s="364"/>
      <c r="W16" s="363"/>
      <c r="X16" s="363"/>
    </row>
    <row r="17" spans="1:24" ht="62.15" customHeight="1" x14ac:dyDescent="0.35">
      <c r="B17" s="365" t="s">
        <v>176</v>
      </c>
      <c r="C17" s="366" t="s">
        <v>177</v>
      </c>
      <c r="D17" s="367" t="s">
        <v>178</v>
      </c>
      <c r="E17" s="367" t="s">
        <v>179</v>
      </c>
      <c r="F17" s="343" t="s">
        <v>200</v>
      </c>
      <c r="G17" s="343" t="s">
        <v>201</v>
      </c>
      <c r="H17" s="343" t="s">
        <v>202</v>
      </c>
      <c r="I17" s="367" t="s">
        <v>183</v>
      </c>
      <c r="J17" s="343" t="s">
        <v>184</v>
      </c>
      <c r="K17" s="343" t="s">
        <v>185</v>
      </c>
      <c r="L17" s="344" t="s">
        <v>186</v>
      </c>
      <c r="M17" s="368" t="s">
        <v>203</v>
      </c>
      <c r="N17" s="344" t="s">
        <v>204</v>
      </c>
      <c r="O17" s="363"/>
      <c r="P17" s="364"/>
      <c r="Q17" s="363"/>
      <c r="R17" s="364"/>
      <c r="S17" s="363"/>
      <c r="T17" s="363"/>
    </row>
    <row r="18" spans="1:24" ht="17.149999999999999" customHeight="1" x14ac:dyDescent="0.35">
      <c r="B18" s="346" t="s">
        <v>189</v>
      </c>
      <c r="C18" s="347">
        <v>28130</v>
      </c>
      <c r="D18" s="348">
        <v>142120</v>
      </c>
      <c r="E18" s="348">
        <v>128845</v>
      </c>
      <c r="F18" s="349">
        <v>48892</v>
      </c>
      <c r="G18" s="348">
        <v>37128</v>
      </c>
      <c r="H18" s="348">
        <v>0</v>
      </c>
      <c r="I18" s="348">
        <v>17820</v>
      </c>
      <c r="J18" s="349">
        <v>61686</v>
      </c>
      <c r="K18" s="349">
        <v>0</v>
      </c>
      <c r="L18" s="350">
        <v>145972</v>
      </c>
      <c r="M18" s="351">
        <f>SUM(C18:L18)</f>
        <v>610593</v>
      </c>
      <c r="N18" s="351">
        <v>531362</v>
      </c>
      <c r="O18" s="363"/>
      <c r="P18" s="364"/>
      <c r="Q18" s="363"/>
      <c r="R18" s="364"/>
      <c r="S18" s="363"/>
      <c r="T18" s="363"/>
    </row>
    <row r="19" spans="1:24" ht="17.149999999999999" customHeight="1" x14ac:dyDescent="0.35">
      <c r="B19" s="353" t="s">
        <v>190</v>
      </c>
      <c r="C19" s="347">
        <v>4930</v>
      </c>
      <c r="D19" s="354">
        <v>19774</v>
      </c>
      <c r="E19" s="354">
        <v>127788</v>
      </c>
      <c r="F19" s="355">
        <v>18457</v>
      </c>
      <c r="G19" s="354">
        <v>2249</v>
      </c>
      <c r="H19" s="354">
        <v>0</v>
      </c>
      <c r="I19" s="354">
        <v>12781</v>
      </c>
      <c r="J19" s="355">
        <v>69060</v>
      </c>
      <c r="K19" s="355">
        <v>0</v>
      </c>
      <c r="L19" s="356">
        <v>141201</v>
      </c>
      <c r="M19" s="357">
        <f t="shared" ref="M19:M27" si="2">SUM(C19:L19)</f>
        <v>396240</v>
      </c>
      <c r="N19" s="357">
        <v>341317</v>
      </c>
      <c r="O19" s="363"/>
      <c r="P19" s="364"/>
      <c r="Q19" s="363"/>
      <c r="R19" s="364"/>
      <c r="S19" s="363"/>
      <c r="T19" s="363"/>
    </row>
    <row r="20" spans="1:24" ht="17.149999999999999" customHeight="1" x14ac:dyDescent="0.35">
      <c r="B20" s="353" t="s">
        <v>191</v>
      </c>
      <c r="C20" s="347">
        <v>382</v>
      </c>
      <c r="D20" s="354">
        <v>10286</v>
      </c>
      <c r="E20" s="354">
        <v>21561</v>
      </c>
      <c r="F20" s="355">
        <v>18</v>
      </c>
      <c r="G20" s="354">
        <v>11817</v>
      </c>
      <c r="H20" s="354">
        <v>3833</v>
      </c>
      <c r="I20" s="354">
        <v>9359</v>
      </c>
      <c r="J20" s="355">
        <v>0</v>
      </c>
      <c r="K20" s="355">
        <v>501</v>
      </c>
      <c r="L20" s="356">
        <v>3847</v>
      </c>
      <c r="M20" s="357">
        <f>SUM(C20:L20)</f>
        <v>61604</v>
      </c>
      <c r="N20" s="357">
        <v>57813</v>
      </c>
      <c r="O20" s="363"/>
      <c r="P20" s="364"/>
      <c r="Q20" s="363"/>
      <c r="R20" s="364"/>
      <c r="S20" s="363"/>
      <c r="T20" s="363"/>
    </row>
    <row r="21" spans="1:24" ht="17.149999999999999" customHeight="1" x14ac:dyDescent="0.35">
      <c r="B21" s="353" t="s">
        <v>192</v>
      </c>
      <c r="C21" s="347">
        <v>3116</v>
      </c>
      <c r="D21" s="354">
        <v>36049</v>
      </c>
      <c r="E21" s="354">
        <v>136070</v>
      </c>
      <c r="F21" s="355">
        <v>71533</v>
      </c>
      <c r="G21" s="354">
        <v>21058</v>
      </c>
      <c r="H21" s="354">
        <v>0</v>
      </c>
      <c r="I21" s="354">
        <v>86133</v>
      </c>
      <c r="J21" s="355">
        <v>317481</v>
      </c>
      <c r="K21" s="355">
        <v>0</v>
      </c>
      <c r="L21" s="356">
        <v>556791</v>
      </c>
      <c r="M21" s="357">
        <f t="shared" si="2"/>
        <v>1228231</v>
      </c>
      <c r="N21" s="357">
        <v>413353</v>
      </c>
      <c r="O21" s="363"/>
      <c r="P21" s="364"/>
      <c r="Q21" s="363"/>
      <c r="R21" s="364"/>
      <c r="S21" s="363"/>
      <c r="T21" s="363"/>
    </row>
    <row r="22" spans="1:24" ht="17.149999999999999" customHeight="1" x14ac:dyDescent="0.35">
      <c r="B22" s="353" t="s">
        <v>205</v>
      </c>
      <c r="C22" s="347">
        <v>0</v>
      </c>
      <c r="D22" s="354">
        <v>3937803</v>
      </c>
      <c r="E22" s="354">
        <v>133379</v>
      </c>
      <c r="F22" s="355">
        <v>36955</v>
      </c>
      <c r="G22" s="354">
        <v>0</v>
      </c>
      <c r="H22" s="354">
        <v>0</v>
      </c>
      <c r="I22" s="354">
        <v>95373</v>
      </c>
      <c r="J22" s="355">
        <v>7366</v>
      </c>
      <c r="K22" s="355">
        <v>0</v>
      </c>
      <c r="L22" s="356">
        <v>9373</v>
      </c>
      <c r="M22" s="357">
        <f t="shared" si="2"/>
        <v>4220249</v>
      </c>
      <c r="N22" s="357">
        <v>3649557</v>
      </c>
      <c r="O22" s="363"/>
      <c r="P22" s="364"/>
      <c r="Q22" s="363"/>
      <c r="R22" s="364"/>
      <c r="S22" s="363"/>
      <c r="T22" s="363"/>
    </row>
    <row r="23" spans="1:24" ht="17.149999999999999" customHeight="1" x14ac:dyDescent="0.35">
      <c r="B23" s="353" t="s">
        <v>194</v>
      </c>
      <c r="C23" s="347">
        <v>0</v>
      </c>
      <c r="D23" s="354">
        <v>56</v>
      </c>
      <c r="E23" s="354">
        <v>236229</v>
      </c>
      <c r="F23" s="355">
        <v>6008</v>
      </c>
      <c r="G23" s="354">
        <v>24033</v>
      </c>
      <c r="H23" s="354">
        <v>0</v>
      </c>
      <c r="I23" s="354">
        <v>165488</v>
      </c>
      <c r="J23" s="355">
        <v>7940</v>
      </c>
      <c r="K23" s="355">
        <v>0</v>
      </c>
      <c r="L23" s="356">
        <v>126291</v>
      </c>
      <c r="M23" s="357">
        <f t="shared" si="2"/>
        <v>566045</v>
      </c>
      <c r="N23" s="357">
        <v>550348</v>
      </c>
      <c r="O23" s="363"/>
      <c r="P23" s="364"/>
      <c r="Q23" s="363"/>
      <c r="R23" s="364"/>
      <c r="S23" s="363"/>
      <c r="T23" s="363"/>
    </row>
    <row r="24" spans="1:24" ht="17.149999999999999" customHeight="1" x14ac:dyDescent="0.35">
      <c r="B24" s="353" t="s">
        <v>206</v>
      </c>
      <c r="C24" s="347">
        <v>0</v>
      </c>
      <c r="D24" s="354">
        <v>520</v>
      </c>
      <c r="E24" s="354">
        <v>534</v>
      </c>
      <c r="F24" s="355">
        <v>16624</v>
      </c>
      <c r="G24" s="354">
        <v>0</v>
      </c>
      <c r="H24" s="354">
        <v>0</v>
      </c>
      <c r="I24" s="354">
        <v>0</v>
      </c>
      <c r="J24" s="355">
        <v>2459</v>
      </c>
      <c r="K24" s="355">
        <v>0</v>
      </c>
      <c r="L24" s="356">
        <v>5081</v>
      </c>
      <c r="M24" s="357">
        <f t="shared" si="2"/>
        <v>25218</v>
      </c>
      <c r="N24" s="357">
        <v>23728</v>
      </c>
      <c r="O24" s="363"/>
      <c r="P24" s="364"/>
      <c r="Q24" s="363"/>
      <c r="R24" s="364"/>
      <c r="S24" s="363"/>
      <c r="T24" s="363"/>
    </row>
    <row r="25" spans="1:24" ht="17.149999999999999" customHeight="1" x14ac:dyDescent="0.35">
      <c r="B25" s="353" t="s">
        <v>207</v>
      </c>
      <c r="C25" s="347">
        <v>0</v>
      </c>
      <c r="D25" s="354">
        <v>0</v>
      </c>
      <c r="E25" s="354">
        <v>24</v>
      </c>
      <c r="F25" s="355">
        <v>1</v>
      </c>
      <c r="G25" s="354">
        <v>127</v>
      </c>
      <c r="H25" s="354">
        <v>0</v>
      </c>
      <c r="I25" s="354">
        <v>20459</v>
      </c>
      <c r="J25" s="355">
        <v>5638</v>
      </c>
      <c r="K25" s="355">
        <v>0</v>
      </c>
      <c r="L25" s="356">
        <v>815447</v>
      </c>
      <c r="M25" s="357">
        <f t="shared" si="2"/>
        <v>841696</v>
      </c>
      <c r="N25" s="357">
        <v>830981</v>
      </c>
      <c r="O25" s="363"/>
      <c r="P25" s="364"/>
      <c r="Q25" s="363"/>
      <c r="R25" s="364"/>
      <c r="S25" s="363"/>
      <c r="T25" s="363"/>
    </row>
    <row r="26" spans="1:24" ht="17.149999999999999" customHeight="1" x14ac:dyDescent="0.35">
      <c r="B26" s="353" t="s">
        <v>197</v>
      </c>
      <c r="C26" s="347">
        <v>0</v>
      </c>
      <c r="D26" s="354">
        <v>0</v>
      </c>
      <c r="E26" s="354">
        <v>0</v>
      </c>
      <c r="F26" s="355">
        <v>0</v>
      </c>
      <c r="G26" s="354">
        <v>0</v>
      </c>
      <c r="H26" s="354">
        <v>0</v>
      </c>
      <c r="I26" s="354">
        <v>0</v>
      </c>
      <c r="J26" s="355">
        <v>757386</v>
      </c>
      <c r="K26" s="355">
        <v>0</v>
      </c>
      <c r="L26" s="356">
        <v>387134</v>
      </c>
      <c r="M26" s="473">
        <f t="shared" si="2"/>
        <v>1144520</v>
      </c>
      <c r="N26" s="357">
        <v>1142559</v>
      </c>
      <c r="O26" s="363"/>
      <c r="P26" s="364"/>
      <c r="Q26" s="363"/>
      <c r="R26" s="364"/>
      <c r="S26" s="363"/>
      <c r="T26" s="363"/>
    </row>
    <row r="27" spans="1:24" ht="17.149999999999999" customHeight="1" x14ac:dyDescent="0.35">
      <c r="B27" s="353" t="s">
        <v>198</v>
      </c>
      <c r="C27" s="347">
        <v>0</v>
      </c>
      <c r="D27" s="354">
        <v>0</v>
      </c>
      <c r="E27" s="354">
        <v>0</v>
      </c>
      <c r="F27" s="355">
        <v>0</v>
      </c>
      <c r="G27" s="354">
        <v>0</v>
      </c>
      <c r="H27" s="354">
        <v>0</v>
      </c>
      <c r="I27" s="354">
        <v>0</v>
      </c>
      <c r="J27" s="355">
        <v>0</v>
      </c>
      <c r="K27" s="355">
        <v>0</v>
      </c>
      <c r="L27" s="356">
        <v>0</v>
      </c>
      <c r="M27" s="473">
        <f t="shared" si="2"/>
        <v>0</v>
      </c>
      <c r="N27" s="357">
        <v>0</v>
      </c>
      <c r="O27" s="363"/>
      <c r="P27" s="364"/>
      <c r="Q27" s="363"/>
      <c r="R27" s="364"/>
      <c r="S27" s="363"/>
      <c r="T27" s="363"/>
    </row>
    <row r="28" spans="1:24" ht="17.149999999999999" customHeight="1" x14ac:dyDescent="0.35">
      <c r="B28" s="353" t="s">
        <v>54</v>
      </c>
      <c r="C28" s="347">
        <f>SUM(C18:C27)</f>
        <v>36558</v>
      </c>
      <c r="D28" s="354">
        <f t="shared" ref="D28:L28" si="3">SUM(D18:D27)</f>
        <v>4146608</v>
      </c>
      <c r="E28" s="354">
        <f t="shared" si="3"/>
        <v>784430</v>
      </c>
      <c r="F28" s="355">
        <f t="shared" si="3"/>
        <v>198488</v>
      </c>
      <c r="G28" s="354">
        <f t="shared" si="3"/>
        <v>96412</v>
      </c>
      <c r="H28" s="354">
        <f t="shared" si="3"/>
        <v>3833</v>
      </c>
      <c r="I28" s="354">
        <f t="shared" si="3"/>
        <v>407413</v>
      </c>
      <c r="J28" s="355">
        <f t="shared" si="3"/>
        <v>1229016</v>
      </c>
      <c r="K28" s="355">
        <f t="shared" si="3"/>
        <v>501</v>
      </c>
      <c r="L28" s="356">
        <f t="shared" si="3"/>
        <v>2191137</v>
      </c>
      <c r="M28" s="473">
        <f>SUM(M18:M27)</f>
        <v>9094396</v>
      </c>
      <c r="N28" s="357">
        <f>SUM(N18:N27)</f>
        <v>7541018</v>
      </c>
      <c r="O28" s="363"/>
      <c r="P28" s="364"/>
      <c r="Q28" s="363"/>
      <c r="R28" s="364"/>
      <c r="S28" s="363"/>
      <c r="T28" s="363"/>
    </row>
    <row r="29" spans="1:24" ht="5.15" customHeight="1" x14ac:dyDescent="0.35">
      <c r="B29" s="358" t="s">
        <v>11</v>
      </c>
      <c r="C29" s="359"/>
      <c r="D29" s="360"/>
      <c r="E29" s="360"/>
      <c r="F29" s="369"/>
      <c r="G29" s="360"/>
      <c r="H29" s="360"/>
      <c r="I29" s="360"/>
      <c r="J29" s="369"/>
      <c r="K29" s="369"/>
      <c r="L29" s="370"/>
      <c r="M29" s="361"/>
      <c r="N29" s="361"/>
      <c r="O29" s="371"/>
      <c r="P29" s="363"/>
      <c r="Q29" s="364"/>
      <c r="R29" s="364"/>
      <c r="S29" s="363"/>
      <c r="T29" s="364"/>
      <c r="U29" s="363"/>
      <c r="V29" s="363"/>
    </row>
    <row r="30" spans="1:24" ht="13" customHeight="1" x14ac:dyDescent="0.35">
      <c r="B30" s="363"/>
      <c r="C30" s="354"/>
      <c r="D30" s="354"/>
      <c r="E30" s="354"/>
      <c r="F30" s="355"/>
      <c r="G30" s="354"/>
      <c r="H30" s="354"/>
      <c r="I30" s="354"/>
      <c r="J30" s="355"/>
      <c r="K30" s="355"/>
      <c r="L30" s="372"/>
      <c r="M30" s="354"/>
      <c r="N30" s="354"/>
      <c r="O30" s="371"/>
      <c r="P30" s="363"/>
      <c r="Q30" s="364"/>
      <c r="R30" s="364"/>
      <c r="S30" s="363"/>
      <c r="T30" s="364"/>
      <c r="U30" s="363"/>
      <c r="V30" s="363"/>
    </row>
    <row r="31" spans="1:24" s="375" customFormat="1" ht="36" customHeight="1" x14ac:dyDescent="0.25">
      <c r="A31" s="373">
        <v>1</v>
      </c>
      <c r="B31" s="616" t="s">
        <v>309</v>
      </c>
      <c r="C31" s="616"/>
      <c r="D31" s="616"/>
      <c r="E31" s="616"/>
      <c r="F31" s="616"/>
      <c r="G31" s="616"/>
      <c r="H31" s="616"/>
      <c r="I31" s="616"/>
      <c r="J31" s="616"/>
      <c r="K31" s="616"/>
      <c r="L31" s="616"/>
      <c r="M31" s="616"/>
      <c r="N31" s="616"/>
      <c r="O31" s="374"/>
      <c r="P31" s="374"/>
      <c r="Q31" s="374"/>
      <c r="R31" s="374"/>
      <c r="S31" s="374"/>
      <c r="T31" s="374"/>
      <c r="U31" s="374"/>
      <c r="V31" s="374"/>
      <c r="W31" s="374"/>
      <c r="X31" s="374"/>
    </row>
    <row r="32" spans="1:24" ht="35.15" customHeight="1" x14ac:dyDescent="0.35">
      <c r="A32" s="373">
        <v>2</v>
      </c>
      <c r="B32" s="617" t="s">
        <v>208</v>
      </c>
      <c r="C32" s="617"/>
      <c r="D32" s="617"/>
      <c r="E32" s="617"/>
      <c r="F32" s="617"/>
      <c r="G32" s="617"/>
      <c r="H32" s="617"/>
      <c r="I32" s="617"/>
      <c r="J32" s="617"/>
      <c r="K32" s="617"/>
      <c r="L32" s="617"/>
      <c r="M32" s="617"/>
      <c r="N32" s="617"/>
      <c r="O32" s="376"/>
      <c r="P32" s="377"/>
      <c r="Q32" s="377"/>
      <c r="R32" s="377"/>
      <c r="S32" s="377"/>
      <c r="T32" s="377"/>
      <c r="U32" s="377"/>
      <c r="V32" s="377"/>
      <c r="W32" s="377"/>
      <c r="X32" s="377"/>
    </row>
    <row r="33" spans="1:24" ht="77.5" customHeight="1" x14ac:dyDescent="0.35">
      <c r="A33" s="373">
        <v>3</v>
      </c>
      <c r="B33" s="619" t="s">
        <v>310</v>
      </c>
      <c r="C33" s="619"/>
      <c r="D33" s="619"/>
      <c r="E33" s="619"/>
      <c r="F33" s="619"/>
      <c r="G33" s="619"/>
      <c r="H33" s="619"/>
      <c r="I33" s="619"/>
      <c r="J33" s="619"/>
      <c r="K33" s="619"/>
      <c r="L33" s="619"/>
      <c r="M33" s="619"/>
      <c r="N33" s="619"/>
      <c r="O33" s="376"/>
      <c r="P33" s="377"/>
      <c r="Q33" s="377"/>
      <c r="R33" s="377"/>
      <c r="S33" s="377"/>
      <c r="T33" s="377"/>
      <c r="U33" s="377"/>
      <c r="V33" s="377"/>
      <c r="W33" s="377"/>
      <c r="X33" s="377"/>
    </row>
    <row r="34" spans="1:24" ht="18" customHeight="1" x14ac:dyDescent="0.35">
      <c r="A34" s="373">
        <v>4</v>
      </c>
      <c r="B34" s="617" t="s">
        <v>218</v>
      </c>
      <c r="C34" s="618"/>
      <c r="D34" s="618"/>
      <c r="E34" s="618"/>
      <c r="F34" s="618"/>
      <c r="G34" s="618"/>
      <c r="H34" s="618"/>
      <c r="I34" s="618"/>
      <c r="J34" s="618"/>
      <c r="K34" s="618"/>
      <c r="L34" s="618"/>
      <c r="M34" s="618"/>
      <c r="N34" s="618"/>
      <c r="O34" s="376"/>
      <c r="P34" s="377"/>
      <c r="Q34" s="377"/>
      <c r="R34" s="377"/>
      <c r="S34" s="377"/>
      <c r="T34" s="377"/>
      <c r="U34" s="377"/>
      <c r="V34" s="377"/>
      <c r="W34" s="377"/>
      <c r="X34" s="377"/>
    </row>
    <row r="35" spans="1:24" ht="66.650000000000006" customHeight="1" x14ac:dyDescent="0.35">
      <c r="B35" s="611" t="s">
        <v>311</v>
      </c>
      <c r="C35" s="611"/>
      <c r="D35" s="611"/>
      <c r="E35" s="611"/>
      <c r="F35" s="611"/>
      <c r="G35" s="611"/>
      <c r="H35" s="611"/>
      <c r="I35" s="611"/>
      <c r="J35" s="611"/>
      <c r="K35" s="611"/>
      <c r="L35" s="611"/>
      <c r="M35" s="611"/>
      <c r="N35" s="611"/>
      <c r="O35" s="379"/>
      <c r="P35" s="380"/>
      <c r="Q35" s="380"/>
      <c r="R35" s="380"/>
      <c r="S35" s="380"/>
      <c r="T35" s="380"/>
      <c r="U35" s="380"/>
      <c r="V35" s="380"/>
      <c r="W35" s="380"/>
      <c r="X35" s="380"/>
    </row>
    <row r="38" spans="1:24" x14ac:dyDescent="0.35">
      <c r="C38" s="378"/>
      <c r="D38" s="378"/>
      <c r="E38" s="378"/>
      <c r="F38" s="378"/>
      <c r="G38" s="378"/>
      <c r="H38" s="378"/>
      <c r="I38" s="381" t="s">
        <v>11</v>
      </c>
      <c r="J38" s="381" t="s">
        <v>11</v>
      </c>
      <c r="K38" s="381" t="s">
        <v>11</v>
      </c>
      <c r="L38" s="378"/>
      <c r="M38" s="378"/>
      <c r="N38" s="378"/>
    </row>
  </sheetData>
  <mergeCells count="8">
    <mergeCell ref="B35:N35"/>
    <mergeCell ref="B1:N1"/>
    <mergeCell ref="B2:N2"/>
    <mergeCell ref="B16:N16"/>
    <mergeCell ref="B31:N31"/>
    <mergeCell ref="B32:N32"/>
    <mergeCell ref="B34:N34"/>
    <mergeCell ref="B33:N33"/>
  </mergeCells>
  <printOptions horizontalCentered="1"/>
  <pageMargins left="0.75" right="0.75" top="0.75" bottom="0.75" header="0.5" footer="0.5"/>
  <pageSetup scale="72" orientation="landscape"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3FB47-4CEE-4C7E-B49B-02F56432F4D9}">
  <sheetPr>
    <pageSetUpPr fitToPage="1"/>
  </sheetPr>
  <dimension ref="A1:H64"/>
  <sheetViews>
    <sheetView topLeftCell="A26" zoomScaleNormal="90" workbookViewId="0">
      <selection activeCell="B3" sqref="B3"/>
    </sheetView>
  </sheetViews>
  <sheetFormatPr defaultColWidth="9.1796875" defaultRowHeight="14" x14ac:dyDescent="0.3"/>
  <cols>
    <col min="1" max="1" width="2.453125" style="2" customWidth="1"/>
    <col min="2" max="2" width="24.1796875" style="2" customWidth="1"/>
    <col min="3" max="5" width="22.54296875" style="2" customWidth="1"/>
    <col min="6" max="6" width="17.1796875" style="2" customWidth="1"/>
    <col min="7" max="7" width="14" style="2" bestFit="1" customWidth="1"/>
    <col min="8" max="8" width="10.453125" style="2" bestFit="1" customWidth="1"/>
    <col min="9" max="16384" width="9.1796875" style="2"/>
  </cols>
  <sheetData>
    <row r="1" spans="1:7" s="382" customFormat="1" ht="15.5" x14ac:dyDescent="0.35">
      <c r="B1" s="383" t="s">
        <v>277</v>
      </c>
      <c r="C1" s="383"/>
      <c r="D1" s="383"/>
      <c r="E1" s="383"/>
    </row>
    <row r="2" spans="1:7" s="382" customFormat="1" ht="20.149999999999999" customHeight="1" x14ac:dyDescent="0.35">
      <c r="A2" s="384"/>
      <c r="B2" s="385" t="s">
        <v>319</v>
      </c>
      <c r="C2" s="385"/>
      <c r="D2" s="385"/>
      <c r="E2" s="385"/>
    </row>
    <row r="3" spans="1:7" ht="3.75" customHeight="1" x14ac:dyDescent="0.3">
      <c r="B3" s="386"/>
      <c r="C3" s="387"/>
      <c r="D3" s="387"/>
      <c r="E3" s="388"/>
    </row>
    <row r="4" spans="1:7" ht="30.5" x14ac:dyDescent="0.3">
      <c r="A4" s="7"/>
      <c r="B4" s="477" t="s">
        <v>209</v>
      </c>
      <c r="C4" s="478" t="s">
        <v>210</v>
      </c>
      <c r="D4" s="479" t="s">
        <v>211</v>
      </c>
      <c r="E4" s="480" t="s">
        <v>268</v>
      </c>
    </row>
    <row r="5" spans="1:7" x14ac:dyDescent="0.3">
      <c r="B5" s="389" t="s">
        <v>91</v>
      </c>
      <c r="C5" s="390">
        <v>319138</v>
      </c>
      <c r="D5" s="391">
        <v>235019</v>
      </c>
      <c r="E5" s="518">
        <v>189636</v>
      </c>
      <c r="G5"/>
    </row>
    <row r="6" spans="1:7" x14ac:dyDescent="0.3">
      <c r="B6" s="389" t="s">
        <v>92</v>
      </c>
      <c r="C6" s="390">
        <v>105952</v>
      </c>
      <c r="D6" s="391">
        <v>95641</v>
      </c>
      <c r="E6" s="519">
        <v>91190</v>
      </c>
      <c r="F6" s="395"/>
      <c r="G6"/>
    </row>
    <row r="7" spans="1:7" x14ac:dyDescent="0.3">
      <c r="B7" s="389" t="s">
        <v>212</v>
      </c>
      <c r="C7" s="390">
        <v>4065</v>
      </c>
      <c r="D7" s="391">
        <v>5739</v>
      </c>
      <c r="E7" s="519">
        <v>4065</v>
      </c>
      <c r="G7" s="402"/>
    </row>
    <row r="8" spans="1:7" x14ac:dyDescent="0.3">
      <c r="B8" s="389" t="s">
        <v>93</v>
      </c>
      <c r="C8" s="390">
        <v>166420</v>
      </c>
      <c r="D8" s="391">
        <v>76212</v>
      </c>
      <c r="E8" s="519">
        <v>70430</v>
      </c>
      <c r="G8"/>
    </row>
    <row r="9" spans="1:7" x14ac:dyDescent="0.3">
      <c r="B9" s="392" t="s">
        <v>94</v>
      </c>
      <c r="C9" s="393">
        <v>361105</v>
      </c>
      <c r="D9" s="394">
        <v>297079</v>
      </c>
      <c r="E9" s="520">
        <v>250529</v>
      </c>
      <c r="G9"/>
    </row>
    <row r="10" spans="1:7" x14ac:dyDescent="0.3">
      <c r="B10" s="389" t="s">
        <v>95</v>
      </c>
      <c r="C10" s="390">
        <v>328312</v>
      </c>
      <c r="D10" s="391">
        <v>327078</v>
      </c>
      <c r="E10" s="519">
        <v>288242</v>
      </c>
      <c r="G10"/>
    </row>
    <row r="11" spans="1:7" x14ac:dyDescent="0.3">
      <c r="B11" s="389" t="s">
        <v>96</v>
      </c>
      <c r="C11" s="390">
        <v>108388</v>
      </c>
      <c r="D11" s="391">
        <v>81250</v>
      </c>
      <c r="E11" s="519">
        <v>76986</v>
      </c>
      <c r="G11"/>
    </row>
    <row r="12" spans="1:7" x14ac:dyDescent="0.3">
      <c r="B12" s="389" t="s">
        <v>97</v>
      </c>
      <c r="C12" s="390">
        <v>1468</v>
      </c>
      <c r="D12" s="391">
        <v>1453</v>
      </c>
      <c r="E12" s="519">
        <v>1403</v>
      </c>
      <c r="G12"/>
    </row>
    <row r="13" spans="1:7" x14ac:dyDescent="0.3">
      <c r="B13" s="389" t="s">
        <v>98</v>
      </c>
      <c r="C13" s="390">
        <v>9092</v>
      </c>
      <c r="D13" s="391">
        <v>1809</v>
      </c>
      <c r="E13" s="519">
        <v>1343</v>
      </c>
      <c r="G13"/>
    </row>
    <row r="14" spans="1:7" x14ac:dyDescent="0.3">
      <c r="B14" s="392" t="s">
        <v>100</v>
      </c>
      <c r="C14" s="393">
        <v>198925</v>
      </c>
      <c r="D14" s="394">
        <v>146927</v>
      </c>
      <c r="E14" s="520">
        <v>108973</v>
      </c>
      <c r="G14"/>
    </row>
    <row r="15" spans="1:7" x14ac:dyDescent="0.3">
      <c r="B15" s="389" t="s">
        <v>101</v>
      </c>
      <c r="C15" s="390">
        <v>338956</v>
      </c>
      <c r="D15" s="391">
        <v>301041</v>
      </c>
      <c r="E15" s="519">
        <v>240966</v>
      </c>
      <c r="G15"/>
    </row>
    <row r="16" spans="1:7" x14ac:dyDescent="0.3">
      <c r="B16" s="389" t="s">
        <v>213</v>
      </c>
      <c r="C16" s="390">
        <v>10972</v>
      </c>
      <c r="D16" s="391">
        <v>46624</v>
      </c>
      <c r="E16" s="519">
        <v>10972</v>
      </c>
      <c r="F16" s="395"/>
      <c r="G16"/>
    </row>
    <row r="17" spans="2:7" x14ac:dyDescent="0.3">
      <c r="B17" s="389" t="s">
        <v>102</v>
      </c>
      <c r="C17" s="390">
        <v>22696</v>
      </c>
      <c r="D17" s="391">
        <v>13357</v>
      </c>
      <c r="E17" s="519">
        <v>13504</v>
      </c>
      <c r="G17"/>
    </row>
    <row r="18" spans="2:7" x14ac:dyDescent="0.3">
      <c r="B18" s="389" t="s">
        <v>103</v>
      </c>
      <c r="C18" s="390">
        <v>63236</v>
      </c>
      <c r="D18" s="391">
        <v>52444</v>
      </c>
      <c r="E18" s="519">
        <v>48824</v>
      </c>
      <c r="G18"/>
    </row>
    <row r="19" spans="2:7" x14ac:dyDescent="0.3">
      <c r="B19" s="392" t="s">
        <v>104</v>
      </c>
      <c r="C19" s="393">
        <v>243942</v>
      </c>
      <c r="D19" s="394">
        <v>171931</v>
      </c>
      <c r="E19" s="520">
        <v>141770</v>
      </c>
      <c r="G19"/>
    </row>
    <row r="20" spans="2:7" x14ac:dyDescent="0.3">
      <c r="B20" s="389" t="s">
        <v>105</v>
      </c>
      <c r="C20" s="390">
        <v>297321</v>
      </c>
      <c r="D20" s="391">
        <v>267007</v>
      </c>
      <c r="E20" s="519">
        <v>221904</v>
      </c>
      <c r="G20"/>
    </row>
    <row r="21" spans="2:7" x14ac:dyDescent="0.3">
      <c r="B21" s="389" t="s">
        <v>106</v>
      </c>
      <c r="C21" s="390">
        <v>220137</v>
      </c>
      <c r="D21" s="391">
        <v>195783</v>
      </c>
      <c r="E21" s="519">
        <v>167517</v>
      </c>
      <c r="G21"/>
    </row>
    <row r="22" spans="2:7" x14ac:dyDescent="0.3">
      <c r="B22" s="389" t="s">
        <v>107</v>
      </c>
      <c r="C22" s="390">
        <v>155339</v>
      </c>
      <c r="D22" s="391">
        <v>131744</v>
      </c>
      <c r="E22" s="519">
        <v>97650</v>
      </c>
      <c r="G22"/>
    </row>
    <row r="23" spans="2:7" x14ac:dyDescent="0.3">
      <c r="B23" s="389" t="s">
        <v>108</v>
      </c>
      <c r="C23" s="390">
        <v>275431</v>
      </c>
      <c r="D23" s="391">
        <v>285534</v>
      </c>
      <c r="E23" s="519">
        <v>202388</v>
      </c>
      <c r="G23"/>
    </row>
    <row r="24" spans="2:7" x14ac:dyDescent="0.3">
      <c r="B24" s="392" t="s">
        <v>109</v>
      </c>
      <c r="C24" s="393">
        <v>271237</v>
      </c>
      <c r="D24" s="394">
        <v>165990</v>
      </c>
      <c r="E24" s="520">
        <v>128571</v>
      </c>
      <c r="G24"/>
    </row>
    <row r="25" spans="2:7" x14ac:dyDescent="0.3">
      <c r="B25" s="389" t="s">
        <v>110</v>
      </c>
      <c r="C25" s="390">
        <v>70872</v>
      </c>
      <c r="D25" s="391">
        <v>61446</v>
      </c>
      <c r="E25" s="519">
        <v>56235</v>
      </c>
      <c r="G25"/>
    </row>
    <row r="26" spans="2:7" x14ac:dyDescent="0.3">
      <c r="B26" s="389" t="s">
        <v>111</v>
      </c>
      <c r="C26" s="390">
        <v>40075</v>
      </c>
      <c r="D26" s="391">
        <v>16848</v>
      </c>
      <c r="E26" s="519">
        <v>13058</v>
      </c>
      <c r="G26"/>
    </row>
    <row r="27" spans="2:7" x14ac:dyDescent="0.3">
      <c r="B27" s="389" t="s">
        <v>112</v>
      </c>
      <c r="C27" s="390">
        <v>7158</v>
      </c>
      <c r="D27" s="391">
        <v>6253</v>
      </c>
      <c r="E27" s="519">
        <v>6193</v>
      </c>
      <c r="G27"/>
    </row>
    <row r="28" spans="2:7" x14ac:dyDescent="0.3">
      <c r="B28" s="389" t="s">
        <v>113</v>
      </c>
      <c r="C28" s="390">
        <v>484914</v>
      </c>
      <c r="D28" s="391">
        <v>339998</v>
      </c>
      <c r="E28" s="519">
        <v>290333</v>
      </c>
      <c r="G28"/>
    </row>
    <row r="29" spans="2:7" x14ac:dyDescent="0.3">
      <c r="B29" s="392" t="s">
        <v>114</v>
      </c>
      <c r="C29" s="393">
        <v>340931</v>
      </c>
      <c r="D29" s="394">
        <v>325509</v>
      </c>
      <c r="E29" s="520">
        <v>298328</v>
      </c>
      <c r="G29"/>
    </row>
    <row r="30" spans="2:7" x14ac:dyDescent="0.3">
      <c r="B30" s="389" t="s">
        <v>115</v>
      </c>
      <c r="C30" s="390">
        <v>358995</v>
      </c>
      <c r="D30" s="391">
        <v>328372</v>
      </c>
      <c r="E30" s="519">
        <v>279070</v>
      </c>
      <c r="G30"/>
    </row>
    <row r="31" spans="2:7" x14ac:dyDescent="0.3">
      <c r="B31" s="389" t="s">
        <v>116</v>
      </c>
      <c r="C31" s="390">
        <v>458364</v>
      </c>
      <c r="D31" s="391">
        <v>378854</v>
      </c>
      <c r="E31" s="519">
        <v>339324</v>
      </c>
      <c r="G31"/>
    </row>
    <row r="32" spans="2:7" x14ac:dyDescent="0.3">
      <c r="B32" s="389" t="s">
        <v>117</v>
      </c>
      <c r="C32" s="390">
        <v>104169</v>
      </c>
      <c r="D32" s="391">
        <v>101156</v>
      </c>
      <c r="E32" s="519">
        <v>83644</v>
      </c>
      <c r="G32"/>
    </row>
    <row r="33" spans="2:7" x14ac:dyDescent="0.3">
      <c r="B33" s="389" t="s">
        <v>118</v>
      </c>
      <c r="C33" s="390">
        <v>96460</v>
      </c>
      <c r="D33" s="391">
        <v>82926</v>
      </c>
      <c r="E33" s="519">
        <v>74581</v>
      </c>
      <c r="G33"/>
    </row>
    <row r="34" spans="2:7" x14ac:dyDescent="0.3">
      <c r="B34" s="392" t="s">
        <v>119</v>
      </c>
      <c r="C34" s="393">
        <v>32302</v>
      </c>
      <c r="D34" s="394">
        <v>25737</v>
      </c>
      <c r="E34" s="520">
        <v>21036</v>
      </c>
      <c r="G34"/>
    </row>
    <row r="35" spans="2:7" x14ac:dyDescent="0.3">
      <c r="B35" s="389" t="s">
        <v>120</v>
      </c>
      <c r="C35" s="390">
        <v>28987</v>
      </c>
      <c r="D35" s="391">
        <v>24794</v>
      </c>
      <c r="E35" s="519">
        <v>20564</v>
      </c>
      <c r="G35"/>
    </row>
    <row r="36" spans="2:7" x14ac:dyDescent="0.3">
      <c r="B36" s="389" t="s">
        <v>121</v>
      </c>
      <c r="C36" s="390">
        <v>2608</v>
      </c>
      <c r="D36" s="391">
        <v>4950</v>
      </c>
      <c r="E36" s="519">
        <v>2480</v>
      </c>
      <c r="G36"/>
    </row>
    <row r="37" spans="2:7" x14ac:dyDescent="0.3">
      <c r="B37" s="389" t="s">
        <v>122</v>
      </c>
      <c r="C37" s="390">
        <v>103017</v>
      </c>
      <c r="D37" s="391">
        <v>75086</v>
      </c>
      <c r="E37" s="519">
        <v>58905</v>
      </c>
      <c r="G37"/>
    </row>
    <row r="38" spans="2:7" x14ac:dyDescent="0.3">
      <c r="B38" s="389" t="s">
        <v>123</v>
      </c>
      <c r="C38" s="390">
        <v>173047</v>
      </c>
      <c r="D38" s="391">
        <v>172024</v>
      </c>
      <c r="E38" s="519">
        <v>152242</v>
      </c>
      <c r="G38"/>
    </row>
    <row r="39" spans="2:7" x14ac:dyDescent="0.3">
      <c r="B39" s="392" t="s">
        <v>124</v>
      </c>
      <c r="C39" s="393">
        <v>226991</v>
      </c>
      <c r="D39" s="394">
        <v>171404</v>
      </c>
      <c r="E39" s="520">
        <v>114225</v>
      </c>
      <c r="G39"/>
    </row>
    <row r="40" spans="2:7" x14ac:dyDescent="0.3">
      <c r="B40" s="389" t="s">
        <v>125</v>
      </c>
      <c r="C40" s="390">
        <v>60133</v>
      </c>
      <c r="D40" s="391">
        <v>96291</v>
      </c>
      <c r="E40" s="519">
        <v>56002</v>
      </c>
      <c r="G40"/>
    </row>
    <row r="41" spans="2:7" x14ac:dyDescent="0.3">
      <c r="B41" s="389" t="s">
        <v>214</v>
      </c>
      <c r="C41" s="390">
        <v>11673</v>
      </c>
      <c r="D41" s="391">
        <v>11819</v>
      </c>
      <c r="E41" s="519">
        <v>11261</v>
      </c>
      <c r="G41"/>
    </row>
    <row r="42" spans="2:7" x14ac:dyDescent="0.3">
      <c r="B42" s="389" t="s">
        <v>126</v>
      </c>
      <c r="C42" s="390">
        <v>326802</v>
      </c>
      <c r="D42" s="391">
        <v>233163</v>
      </c>
      <c r="E42" s="519">
        <v>201487</v>
      </c>
      <c r="G42"/>
    </row>
    <row r="43" spans="2:7" x14ac:dyDescent="0.3">
      <c r="B43" s="389" t="s">
        <v>127</v>
      </c>
      <c r="C43" s="390">
        <v>235877</v>
      </c>
      <c r="D43" s="391">
        <v>207387</v>
      </c>
      <c r="E43" s="519">
        <v>173421</v>
      </c>
      <c r="G43"/>
    </row>
    <row r="44" spans="2:7" x14ac:dyDescent="0.3">
      <c r="B44" s="392" t="s">
        <v>128</v>
      </c>
      <c r="C44" s="393">
        <v>131591</v>
      </c>
      <c r="D44" s="394">
        <v>100297</v>
      </c>
      <c r="E44" s="520">
        <v>88809</v>
      </c>
      <c r="G44"/>
    </row>
    <row r="45" spans="2:7" x14ac:dyDescent="0.3">
      <c r="B45" s="389" t="s">
        <v>129</v>
      </c>
      <c r="C45" s="390">
        <v>253688</v>
      </c>
      <c r="D45" s="391">
        <v>178472</v>
      </c>
      <c r="E45" s="519">
        <v>139035</v>
      </c>
      <c r="G45"/>
    </row>
    <row r="46" spans="2:7" x14ac:dyDescent="0.3">
      <c r="B46" s="389" t="s">
        <v>142</v>
      </c>
      <c r="C46" s="390">
        <v>1222507</v>
      </c>
      <c r="D46" s="391">
        <v>1144520</v>
      </c>
      <c r="E46" s="519">
        <v>1142559</v>
      </c>
      <c r="G46"/>
    </row>
    <row r="47" spans="2:7" x14ac:dyDescent="0.3">
      <c r="B47" s="389" t="s">
        <v>130</v>
      </c>
      <c r="C47" s="390">
        <v>3740</v>
      </c>
      <c r="D47" s="391">
        <v>93</v>
      </c>
      <c r="E47" s="519">
        <v>93</v>
      </c>
      <c r="G47"/>
    </row>
    <row r="48" spans="2:7" x14ac:dyDescent="0.3">
      <c r="B48" s="389" t="s">
        <v>131</v>
      </c>
      <c r="C48" s="390">
        <v>192029</v>
      </c>
      <c r="D48" s="391">
        <v>301549</v>
      </c>
      <c r="E48" s="519">
        <v>136415</v>
      </c>
      <c r="G48"/>
    </row>
    <row r="49" spans="1:8" x14ac:dyDescent="0.3">
      <c r="B49" s="389" t="s">
        <v>132</v>
      </c>
      <c r="C49" s="390">
        <v>73113</v>
      </c>
      <c r="D49" s="391">
        <v>85998</v>
      </c>
      <c r="E49" s="519">
        <v>65771</v>
      </c>
      <c r="G49"/>
    </row>
    <row r="50" spans="1:8" x14ac:dyDescent="0.3">
      <c r="B50" s="396" t="s">
        <v>133</v>
      </c>
      <c r="C50" s="397">
        <v>283575</v>
      </c>
      <c r="D50" s="398">
        <v>293633</v>
      </c>
      <c r="E50" s="518">
        <v>201836</v>
      </c>
      <c r="G50"/>
    </row>
    <row r="51" spans="1:8" x14ac:dyDescent="0.3">
      <c r="B51" s="389" t="s">
        <v>134</v>
      </c>
      <c r="C51" s="390">
        <v>621018</v>
      </c>
      <c r="D51" s="391">
        <v>517190</v>
      </c>
      <c r="E51" s="519">
        <v>378350</v>
      </c>
      <c r="G51"/>
    </row>
    <row r="52" spans="1:8" x14ac:dyDescent="0.3">
      <c r="B52" s="389" t="s">
        <v>215</v>
      </c>
      <c r="C52" s="390">
        <v>46039</v>
      </c>
      <c r="D52" s="391">
        <v>0</v>
      </c>
      <c r="E52" s="519">
        <v>0</v>
      </c>
      <c r="G52"/>
    </row>
    <row r="53" spans="1:8" x14ac:dyDescent="0.3">
      <c r="B53" s="389" t="s">
        <v>135</v>
      </c>
      <c r="C53" s="390">
        <v>34929</v>
      </c>
      <c r="D53" s="391">
        <v>67540</v>
      </c>
      <c r="E53" s="519">
        <v>30394</v>
      </c>
      <c r="G53"/>
    </row>
    <row r="54" spans="1:8" x14ac:dyDescent="0.3">
      <c r="B54" s="389" t="s">
        <v>136</v>
      </c>
      <c r="C54" s="390">
        <v>55544</v>
      </c>
      <c r="D54" s="391">
        <v>42721</v>
      </c>
      <c r="E54" s="519">
        <v>37498</v>
      </c>
      <c r="G54"/>
    </row>
    <row r="55" spans="1:8" x14ac:dyDescent="0.3">
      <c r="B55" s="392" t="s">
        <v>137</v>
      </c>
      <c r="C55" s="393">
        <v>227257</v>
      </c>
      <c r="D55" s="394">
        <v>129748</v>
      </c>
      <c r="E55" s="520">
        <v>114362</v>
      </c>
      <c r="G55"/>
    </row>
    <row r="56" spans="1:8" x14ac:dyDescent="0.3">
      <c r="B56" s="389" t="s">
        <v>138</v>
      </c>
      <c r="C56" s="390">
        <v>158937</v>
      </c>
      <c r="D56" s="391">
        <v>120772</v>
      </c>
      <c r="E56" s="519">
        <v>105611</v>
      </c>
      <c r="G56"/>
    </row>
    <row r="57" spans="1:8" x14ac:dyDescent="0.3">
      <c r="B57" s="389" t="s">
        <v>139</v>
      </c>
      <c r="C57" s="390">
        <v>216308</v>
      </c>
      <c r="D57" s="391">
        <v>116210</v>
      </c>
      <c r="E57" s="519">
        <v>111720</v>
      </c>
      <c r="G57"/>
    </row>
    <row r="58" spans="1:8" x14ac:dyDescent="0.3">
      <c r="B58" s="389" t="s">
        <v>140</v>
      </c>
      <c r="C58" s="390">
        <v>485102</v>
      </c>
      <c r="D58" s="391">
        <v>400546</v>
      </c>
      <c r="E58" s="519">
        <v>350440</v>
      </c>
      <c r="G58"/>
    </row>
    <row r="59" spans="1:8" x14ac:dyDescent="0.3">
      <c r="B59" s="389" t="s">
        <v>141</v>
      </c>
      <c r="C59" s="390">
        <v>43721</v>
      </c>
      <c r="D59" s="391">
        <v>31428</v>
      </c>
      <c r="E59" s="519">
        <v>28873</v>
      </c>
      <c r="G59"/>
      <c r="H59" s="399"/>
    </row>
    <row r="60" spans="1:8" x14ac:dyDescent="0.3">
      <c r="B60" s="400" t="s">
        <v>216</v>
      </c>
      <c r="C60" s="523">
        <f>SUM(C5:C59)</f>
        <v>10714605</v>
      </c>
      <c r="D60" s="401">
        <f>SUM(D5:D59)</f>
        <v>9094396</v>
      </c>
      <c r="E60" s="476">
        <f>SUM(E5:E59)</f>
        <v>7541018</v>
      </c>
      <c r="G60" s="402"/>
    </row>
    <row r="61" spans="1:8" ht="5.15" customHeight="1" x14ac:dyDescent="0.3">
      <c r="C61" s="17"/>
      <c r="D61" s="17"/>
      <c r="E61" s="17"/>
      <c r="G61"/>
    </row>
    <row r="62" spans="1:8" ht="31" customHeight="1" x14ac:dyDescent="0.3">
      <c r="A62" s="334">
        <v>1</v>
      </c>
      <c r="B62" s="620" t="s">
        <v>312</v>
      </c>
      <c r="C62" s="621"/>
      <c r="D62" s="621"/>
      <c r="E62" s="621"/>
      <c r="G62"/>
    </row>
    <row r="63" spans="1:8" ht="39" customHeight="1" x14ac:dyDescent="0.3">
      <c r="A63" s="334">
        <v>2</v>
      </c>
      <c r="B63" s="622" t="s">
        <v>217</v>
      </c>
      <c r="C63" s="622"/>
      <c r="D63" s="622"/>
      <c r="E63" s="622"/>
      <c r="G63"/>
    </row>
    <row r="64" spans="1:8" ht="54.65" customHeight="1" x14ac:dyDescent="0.3">
      <c r="B64" s="623" t="s">
        <v>313</v>
      </c>
      <c r="C64" s="623"/>
      <c r="D64" s="623"/>
      <c r="E64" s="623"/>
      <c r="G64"/>
    </row>
  </sheetData>
  <mergeCells count="3">
    <mergeCell ref="B62:E62"/>
    <mergeCell ref="B63:E63"/>
    <mergeCell ref="B64:E64"/>
  </mergeCells>
  <printOptions horizontalCentered="1"/>
  <pageMargins left="0.7" right="0.7" top="0.5" bottom="0.5" header="0.3" footer="0.3"/>
  <pageSetup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36"/>
  <sheetViews>
    <sheetView topLeftCell="A8" zoomScaleNormal="100" zoomScaleSheetLayoutView="100" workbookViewId="0">
      <selection sqref="A1:G1"/>
    </sheetView>
  </sheetViews>
  <sheetFormatPr defaultColWidth="15" defaultRowHeight="14" x14ac:dyDescent="0.3"/>
  <cols>
    <col min="1" max="1" width="5.54296875" style="2" bestFit="1" customWidth="1"/>
    <col min="2" max="2" width="9.81640625" style="2" bestFit="1" customWidth="1"/>
    <col min="3" max="5" width="9.54296875" style="2" bestFit="1" customWidth="1"/>
    <col min="6" max="6" width="11" style="2" bestFit="1" customWidth="1"/>
    <col min="7" max="7" width="12.1796875" style="2" bestFit="1" customWidth="1"/>
    <col min="8" max="16384" width="15" style="2"/>
  </cols>
  <sheetData>
    <row r="1" spans="1:7" ht="17.5" x14ac:dyDescent="0.35">
      <c r="A1" s="525" t="s">
        <v>12</v>
      </c>
      <c r="B1" s="525"/>
      <c r="C1" s="525"/>
      <c r="D1" s="525"/>
      <c r="E1" s="525"/>
      <c r="F1" s="525"/>
      <c r="G1" s="525"/>
    </row>
    <row r="2" spans="1:7" ht="17.5" x14ac:dyDescent="0.35">
      <c r="A2" s="525" t="s">
        <v>74</v>
      </c>
      <c r="B2" s="525"/>
      <c r="C2" s="525"/>
      <c r="D2" s="525"/>
      <c r="E2" s="525"/>
      <c r="F2" s="525"/>
      <c r="G2" s="525"/>
    </row>
    <row r="3" spans="1:7" ht="17.5" x14ac:dyDescent="0.35">
      <c r="A3" s="525" t="s">
        <v>13</v>
      </c>
      <c r="B3" s="525"/>
      <c r="C3" s="525"/>
      <c r="D3" s="525"/>
      <c r="E3" s="525"/>
      <c r="F3" s="525"/>
      <c r="G3" s="525"/>
    </row>
    <row r="4" spans="1:7" ht="14.5" thickBot="1" x14ac:dyDescent="0.35">
      <c r="A4" s="39"/>
      <c r="B4" s="39"/>
      <c r="C4" s="39"/>
      <c r="D4" s="39"/>
      <c r="E4" s="39"/>
      <c r="F4" s="39"/>
      <c r="G4" s="39"/>
    </row>
    <row r="5" spans="1:7" ht="28" x14ac:dyDescent="0.3">
      <c r="A5" s="40"/>
      <c r="B5" s="41" t="s">
        <v>14</v>
      </c>
      <c r="C5" s="42" t="s">
        <v>15</v>
      </c>
      <c r="D5" s="42" t="s">
        <v>16</v>
      </c>
      <c r="E5" s="42" t="s">
        <v>17</v>
      </c>
      <c r="F5" s="42" t="s">
        <v>18</v>
      </c>
      <c r="G5" s="43" t="s">
        <v>19</v>
      </c>
    </row>
    <row r="6" spans="1:7" x14ac:dyDescent="0.3">
      <c r="A6" s="44">
        <v>1997</v>
      </c>
      <c r="B6" s="29">
        <v>85.983843748837899</v>
      </c>
      <c r="C6" s="29">
        <v>93.007086379880604</v>
      </c>
      <c r="D6" s="29">
        <v>96.488369111076693</v>
      </c>
      <c r="E6" s="29">
        <v>97.607523205552994</v>
      </c>
      <c r="F6" s="30">
        <v>98.249177667147606</v>
      </c>
      <c r="G6" s="31">
        <v>93.977913625719395</v>
      </c>
    </row>
    <row r="7" spans="1:7" x14ac:dyDescent="0.3">
      <c r="A7" s="45">
        <v>1998</v>
      </c>
      <c r="B7" s="27">
        <v>85.687972273868908</v>
      </c>
      <c r="C7" s="27">
        <v>93.653164477889561</v>
      </c>
      <c r="D7" s="27">
        <v>96.126433994710041</v>
      </c>
      <c r="E7" s="27">
        <v>97.373814225515332</v>
      </c>
      <c r="F7" s="26">
        <v>98.249663955037789</v>
      </c>
      <c r="G7" s="28">
        <v>94.110670122766834</v>
      </c>
    </row>
    <row r="8" spans="1:7" x14ac:dyDescent="0.3">
      <c r="A8" s="45">
        <v>1999</v>
      </c>
      <c r="B8" s="27">
        <v>85.529012816426828</v>
      </c>
      <c r="C8" s="27">
        <v>92.926360266240366</v>
      </c>
      <c r="D8" s="27">
        <v>95.984424276470733</v>
      </c>
      <c r="E8" s="27">
        <v>97.197410758288981</v>
      </c>
      <c r="F8" s="26">
        <v>98.242355038675669</v>
      </c>
      <c r="G8" s="28">
        <v>93.976579476031517</v>
      </c>
    </row>
    <row r="9" spans="1:7" x14ac:dyDescent="0.3">
      <c r="A9" s="45">
        <v>2000</v>
      </c>
      <c r="B9" s="27">
        <v>87.519850952133496</v>
      </c>
      <c r="C9" s="27">
        <v>93.290710964794187</v>
      </c>
      <c r="D9" s="27">
        <v>96.11248020168911</v>
      </c>
      <c r="E9" s="27">
        <v>97.295581461032896</v>
      </c>
      <c r="F9" s="26">
        <v>98.038581985867836</v>
      </c>
      <c r="G9" s="28">
        <v>94.51638797804695</v>
      </c>
    </row>
    <row r="10" spans="1:7" x14ac:dyDescent="0.3">
      <c r="A10" s="45">
        <v>2001</v>
      </c>
      <c r="B10" s="27">
        <v>87.592467200000002</v>
      </c>
      <c r="C10" s="27">
        <v>93.355876929999994</v>
      </c>
      <c r="D10" s="27">
        <v>95.943633199999994</v>
      </c>
      <c r="E10" s="27">
        <v>97.132400369999999</v>
      </c>
      <c r="F10" s="26">
        <v>97.812355080000003</v>
      </c>
      <c r="G10" s="28">
        <v>94.441247669999996</v>
      </c>
    </row>
    <row r="11" spans="1:7" x14ac:dyDescent="0.3">
      <c r="A11" s="45">
        <v>2002</v>
      </c>
      <c r="B11" s="27">
        <v>89.149902859999997</v>
      </c>
      <c r="C11" s="27">
        <v>94.308036389999998</v>
      </c>
      <c r="D11" s="27">
        <v>96.900523660000005</v>
      </c>
      <c r="E11" s="27">
        <v>98.109896699999993</v>
      </c>
      <c r="F11" s="26">
        <v>98.780701840000006</v>
      </c>
      <c r="G11" s="28">
        <v>95.497477219999993</v>
      </c>
    </row>
    <row r="12" spans="1:7" x14ac:dyDescent="0.3">
      <c r="A12" s="45">
        <v>2003</v>
      </c>
      <c r="B12" s="27">
        <v>89.204086590000003</v>
      </c>
      <c r="C12" s="27">
        <v>94.553936289999996</v>
      </c>
      <c r="D12" s="27">
        <v>96.966262479999997</v>
      </c>
      <c r="E12" s="27">
        <v>98.064129739999998</v>
      </c>
      <c r="F12" s="26">
        <v>98.810234359999995</v>
      </c>
      <c r="G12" s="28">
        <v>95.492864760000003</v>
      </c>
    </row>
    <row r="13" spans="1:7" x14ac:dyDescent="0.3">
      <c r="A13" s="45">
        <v>2004</v>
      </c>
      <c r="B13" s="27">
        <v>87.981212366113127</v>
      </c>
      <c r="C13" s="27">
        <v>93.193732715064357</v>
      </c>
      <c r="D13" s="27">
        <v>95.290158164608812</v>
      </c>
      <c r="E13" s="27">
        <v>96.694232658735686</v>
      </c>
      <c r="F13" s="26">
        <v>97.727960480713818</v>
      </c>
      <c r="G13" s="28">
        <v>94.152717764697869</v>
      </c>
    </row>
    <row r="14" spans="1:7" x14ac:dyDescent="0.3">
      <c r="A14" s="45">
        <v>2005</v>
      </c>
      <c r="B14" s="27">
        <v>86.385056732104729</v>
      </c>
      <c r="C14" s="27">
        <v>91.211546530516401</v>
      </c>
      <c r="D14" s="27">
        <v>94.111196506274595</v>
      </c>
      <c r="E14" s="27">
        <v>95.238331509155003</v>
      </c>
      <c r="F14" s="26">
        <v>96.047586662626713</v>
      </c>
      <c r="G14" s="28">
        <v>92.522060489343076</v>
      </c>
    </row>
    <row r="15" spans="1:7" x14ac:dyDescent="0.3">
      <c r="A15" s="45">
        <v>2006</v>
      </c>
      <c r="B15" s="27">
        <v>86.269688042705567</v>
      </c>
      <c r="C15" s="27">
        <v>91.788912919600278</v>
      </c>
      <c r="D15" s="27">
        <v>94.420407357231781</v>
      </c>
      <c r="E15" s="27">
        <v>95.353658521583398</v>
      </c>
      <c r="F15" s="26">
        <v>96.524639584373489</v>
      </c>
      <c r="G15" s="28">
        <v>92.851595995286004</v>
      </c>
    </row>
    <row r="16" spans="1:7" x14ac:dyDescent="0.3">
      <c r="A16" s="45">
        <v>2007</v>
      </c>
      <c r="B16" s="27">
        <v>88.373697479917652</v>
      </c>
      <c r="C16" s="27">
        <v>94.085193575652028</v>
      </c>
      <c r="D16" s="27">
        <v>95.869712457106061</v>
      </c>
      <c r="E16" s="27">
        <v>96.836378246726355</v>
      </c>
      <c r="F16" s="26">
        <v>97.862003628903778</v>
      </c>
      <c r="G16" s="28">
        <v>94.632993357650335</v>
      </c>
    </row>
    <row r="17" spans="1:15" x14ac:dyDescent="0.3">
      <c r="A17" s="45">
        <v>2008</v>
      </c>
      <c r="B17" s="27">
        <v>89.652546602621925</v>
      </c>
      <c r="C17" s="27">
        <v>94.335444825355893</v>
      </c>
      <c r="D17" s="27">
        <v>96.208725995024324</v>
      </c>
      <c r="E17" s="27">
        <v>97.350555101313475</v>
      </c>
      <c r="F17" s="26">
        <v>98.292859178473975</v>
      </c>
      <c r="G17" s="28">
        <v>95.160597612528647</v>
      </c>
    </row>
    <row r="18" spans="1:15" x14ac:dyDescent="0.3">
      <c r="A18" s="45">
        <v>2009</v>
      </c>
      <c r="B18" s="27">
        <v>90.402265653330304</v>
      </c>
      <c r="C18" s="27">
        <v>95.150634101203437</v>
      </c>
      <c r="D18" s="27">
        <v>96.622929901914688</v>
      </c>
      <c r="E18" s="27">
        <v>97.258195255642917</v>
      </c>
      <c r="F18" s="26">
        <v>98.288196141601119</v>
      </c>
      <c r="G18" s="28">
        <v>95.589939952264558</v>
      </c>
    </row>
    <row r="19" spans="1:15" x14ac:dyDescent="0.3">
      <c r="A19" s="45">
        <v>2010</v>
      </c>
      <c r="B19" s="27">
        <v>91.9</v>
      </c>
      <c r="C19" s="27">
        <v>95.8</v>
      </c>
      <c r="D19" s="27">
        <v>96.9</v>
      </c>
      <c r="E19" s="27">
        <v>97.7</v>
      </c>
      <c r="F19" s="26">
        <v>98.6</v>
      </c>
      <c r="G19" s="28">
        <v>96.1</v>
      </c>
      <c r="H19" s="4"/>
    </row>
    <row r="20" spans="1:15" x14ac:dyDescent="0.3">
      <c r="A20" s="45">
        <v>2011</v>
      </c>
      <c r="B20" s="27">
        <v>91.5</v>
      </c>
      <c r="C20" s="27">
        <v>95.9</v>
      </c>
      <c r="D20" s="27">
        <v>96.8</v>
      </c>
      <c r="E20" s="27">
        <v>97.8</v>
      </c>
      <c r="F20" s="26">
        <v>98.3</v>
      </c>
      <c r="G20" s="28">
        <v>95.9</v>
      </c>
      <c r="H20" s="4"/>
    </row>
    <row r="21" spans="1:15" x14ac:dyDescent="0.3">
      <c r="A21" s="45">
        <v>2012</v>
      </c>
      <c r="B21" s="27">
        <v>91.994283090896118</v>
      </c>
      <c r="C21" s="27">
        <v>95.344220503804024</v>
      </c>
      <c r="D21" s="27">
        <v>96.949681316327442</v>
      </c>
      <c r="E21" s="27">
        <v>97.808260761826745</v>
      </c>
      <c r="F21" s="26">
        <v>98.256099621322363</v>
      </c>
      <c r="G21" s="28">
        <v>95.896068805007701</v>
      </c>
      <c r="H21" s="4"/>
    </row>
    <row r="22" spans="1:15" x14ac:dyDescent="0.3">
      <c r="A22" s="45">
        <v>2013</v>
      </c>
      <c r="B22" s="27">
        <v>92.61</v>
      </c>
      <c r="C22" s="27">
        <v>95.56</v>
      </c>
      <c r="D22" s="27">
        <v>97.01</v>
      </c>
      <c r="E22" s="27">
        <v>97.2</v>
      </c>
      <c r="F22" s="26">
        <v>98.26</v>
      </c>
      <c r="G22" s="28">
        <v>96.03</v>
      </c>
      <c r="H22" s="4"/>
    </row>
    <row r="23" spans="1:15" x14ac:dyDescent="0.3">
      <c r="A23" s="45">
        <v>2014</v>
      </c>
      <c r="B23" s="27">
        <v>93.1</v>
      </c>
      <c r="C23" s="27">
        <v>95.9</v>
      </c>
      <c r="D23" s="27">
        <v>96.7</v>
      </c>
      <c r="E23" s="27">
        <v>97.9</v>
      </c>
      <c r="F23" s="26">
        <v>98.2</v>
      </c>
      <c r="G23" s="28">
        <v>96.3</v>
      </c>
      <c r="H23" s="4"/>
    </row>
    <row r="24" spans="1:15" x14ac:dyDescent="0.3">
      <c r="A24" s="45">
        <v>2015</v>
      </c>
      <c r="B24" s="27">
        <v>93.2</v>
      </c>
      <c r="C24" s="27">
        <v>95.96</v>
      </c>
      <c r="D24" s="27">
        <v>97.11</v>
      </c>
      <c r="E24" s="27">
        <v>97.71</v>
      </c>
      <c r="F24" s="26">
        <v>98.06</v>
      </c>
      <c r="G24" s="28">
        <v>96.36</v>
      </c>
      <c r="H24" s="14" t="s">
        <v>11</v>
      </c>
      <c r="J24" s="5"/>
      <c r="K24" s="5"/>
      <c r="L24" s="5"/>
      <c r="M24" s="5"/>
      <c r="N24" s="5"/>
      <c r="O24" s="5"/>
    </row>
    <row r="25" spans="1:15" x14ac:dyDescent="0.3">
      <c r="A25" s="45">
        <v>2016</v>
      </c>
      <c r="B25" s="27">
        <v>93.2</v>
      </c>
      <c r="C25" s="27">
        <v>96.39</v>
      </c>
      <c r="D25" s="27">
        <v>97</v>
      </c>
      <c r="E25" s="27">
        <v>97.6</v>
      </c>
      <c r="F25" s="26">
        <v>98</v>
      </c>
      <c r="G25" s="28">
        <v>96.4</v>
      </c>
      <c r="H25" s="4"/>
      <c r="I25" s="2" t="s">
        <v>11</v>
      </c>
      <c r="J25" s="5"/>
      <c r="K25" s="5"/>
      <c r="L25" s="5"/>
      <c r="M25" s="5"/>
      <c r="N25" s="5"/>
      <c r="O25" s="5"/>
    </row>
    <row r="26" spans="1:15" x14ac:dyDescent="0.3">
      <c r="A26" s="45">
        <v>2017</v>
      </c>
      <c r="B26" s="27">
        <v>93.09</v>
      </c>
      <c r="C26" s="27">
        <v>96.01</v>
      </c>
      <c r="D26" s="27">
        <v>96.85</v>
      </c>
      <c r="E26" s="27">
        <v>97.48</v>
      </c>
      <c r="F26" s="26">
        <v>97.84</v>
      </c>
      <c r="G26" s="28">
        <v>96.31</v>
      </c>
      <c r="H26" s="4"/>
      <c r="I26" s="2" t="s">
        <v>11</v>
      </c>
      <c r="J26" s="5"/>
      <c r="K26" s="5"/>
      <c r="L26" s="5"/>
      <c r="M26" s="5"/>
      <c r="N26" s="5"/>
      <c r="O26" s="5"/>
    </row>
    <row r="27" spans="1:15" x14ac:dyDescent="0.3">
      <c r="A27" s="45">
        <v>2018</v>
      </c>
      <c r="B27" s="27">
        <v>92.9</v>
      </c>
      <c r="C27" s="27">
        <v>96.3</v>
      </c>
      <c r="D27" s="27">
        <v>97.1</v>
      </c>
      <c r="E27" s="27">
        <v>97.5</v>
      </c>
      <c r="F27" s="26">
        <v>97.6</v>
      </c>
      <c r="G27" s="28">
        <v>96.3</v>
      </c>
      <c r="H27" s="4"/>
      <c r="I27" s="2" t="s">
        <v>20</v>
      </c>
      <c r="J27" s="5"/>
      <c r="K27" s="5"/>
      <c r="L27" s="5"/>
      <c r="M27" s="5"/>
      <c r="N27" s="5"/>
      <c r="O27" s="5"/>
    </row>
    <row r="28" spans="1:15" x14ac:dyDescent="0.3">
      <c r="A28" s="45">
        <v>2019</v>
      </c>
      <c r="B28" s="27">
        <v>93.068466848</v>
      </c>
      <c r="C28" s="27">
        <v>96.128062220000004</v>
      </c>
      <c r="D28" s="27">
        <v>96.261254292999993</v>
      </c>
      <c r="E28" s="27">
        <v>97.146900127999999</v>
      </c>
      <c r="F28" s="26">
        <v>97.789048597999994</v>
      </c>
      <c r="G28" s="28">
        <v>96.207290822999994</v>
      </c>
      <c r="H28" s="4"/>
      <c r="I28" s="2" t="s">
        <v>11</v>
      </c>
      <c r="J28" s="5"/>
      <c r="K28" s="5"/>
      <c r="L28" s="5"/>
      <c r="M28" s="5"/>
      <c r="N28" s="5"/>
      <c r="O28" s="5"/>
    </row>
    <row r="29" spans="1:15" x14ac:dyDescent="0.3">
      <c r="A29" s="45">
        <v>2020</v>
      </c>
      <c r="B29" s="27">
        <v>94.227003740904053</v>
      </c>
      <c r="C29" s="27">
        <v>96.538681658263741</v>
      </c>
      <c r="D29" s="27">
        <v>97.463204690759525</v>
      </c>
      <c r="E29" s="27">
        <v>97.681264771780363</v>
      </c>
      <c r="F29" s="26">
        <v>98.231809406554788</v>
      </c>
      <c r="G29" s="28">
        <v>96.988477590920269</v>
      </c>
      <c r="H29" s="4"/>
      <c r="J29" s="5"/>
      <c r="K29" s="5"/>
      <c r="L29" s="5"/>
      <c r="M29" s="5"/>
      <c r="N29" s="5"/>
      <c r="O29" s="5"/>
    </row>
    <row r="30" spans="1:15" x14ac:dyDescent="0.3">
      <c r="A30" s="45">
        <v>2021</v>
      </c>
      <c r="B30" s="115">
        <v>94.930182471854579</v>
      </c>
      <c r="C30" s="27">
        <v>97.041908916976951</v>
      </c>
      <c r="D30" s="27">
        <v>97.349168821851677</v>
      </c>
      <c r="E30" s="27">
        <v>97.692727802796128</v>
      </c>
      <c r="F30" s="26">
        <v>98.19995269005193</v>
      </c>
      <c r="G30" s="120">
        <v>97.141237511300318</v>
      </c>
      <c r="H30" s="4"/>
      <c r="J30" s="5"/>
      <c r="K30" s="5"/>
      <c r="L30" s="5"/>
      <c r="M30" s="5"/>
      <c r="N30" s="5"/>
      <c r="O30" s="5"/>
    </row>
    <row r="31" spans="1:15" ht="16.5" customHeight="1" x14ac:dyDescent="0.3">
      <c r="A31" s="45">
        <v>2022</v>
      </c>
      <c r="B31" s="115">
        <v>95.215138962736546</v>
      </c>
      <c r="C31" s="27">
        <v>96.886264079347285</v>
      </c>
      <c r="D31" s="27">
        <v>97.849014475977285</v>
      </c>
      <c r="E31" s="27">
        <v>97.475049996245872</v>
      </c>
      <c r="F31" s="27">
        <v>97.980211190842013</v>
      </c>
      <c r="G31" s="120">
        <v>97.114019011282465</v>
      </c>
      <c r="H31" s="4"/>
      <c r="J31" s="5"/>
      <c r="K31" s="5"/>
      <c r="L31" s="5"/>
      <c r="M31" s="5"/>
      <c r="N31" s="5"/>
      <c r="O31" s="5"/>
    </row>
    <row r="32" spans="1:15" x14ac:dyDescent="0.3">
      <c r="A32" s="45">
        <v>2023</v>
      </c>
      <c r="B32" s="27">
        <v>94.854568904302127</v>
      </c>
      <c r="C32" s="27">
        <v>96.647637280723359</v>
      </c>
      <c r="D32" s="27">
        <v>97.124489987873574</v>
      </c>
      <c r="E32" s="27">
        <v>97.522525608699155</v>
      </c>
      <c r="F32" s="27">
        <v>97.701241109123572</v>
      </c>
      <c r="G32" s="157">
        <v>96.849034068901858</v>
      </c>
      <c r="H32" s="4"/>
      <c r="J32" s="5"/>
      <c r="K32" s="5"/>
      <c r="L32" s="5"/>
      <c r="M32" s="5"/>
      <c r="N32" s="5"/>
      <c r="O32" s="5"/>
    </row>
    <row r="33" spans="1:15" ht="14.5" thickBot="1" x14ac:dyDescent="0.35">
      <c r="A33" s="123">
        <v>2024</v>
      </c>
      <c r="B33" s="46">
        <v>95.101687359915843</v>
      </c>
      <c r="C33" s="46">
        <v>97.0883617204248</v>
      </c>
      <c r="D33" s="46">
        <v>97.703449406665584</v>
      </c>
      <c r="E33" s="46">
        <v>98.168056777820453</v>
      </c>
      <c r="F33" s="46">
        <v>98.451048121232347</v>
      </c>
      <c r="G33" s="161">
        <v>97.390408487332721</v>
      </c>
      <c r="H33" s="4"/>
      <c r="J33" s="5"/>
      <c r="K33" s="5"/>
      <c r="L33" s="5"/>
      <c r="M33" s="5"/>
      <c r="N33" s="5"/>
      <c r="O33" s="5"/>
    </row>
    <row r="34" spans="1:15" x14ac:dyDescent="0.3">
      <c r="A34" s="34"/>
      <c r="B34" s="27"/>
      <c r="C34" s="27"/>
      <c r="D34" s="27"/>
      <c r="E34" s="27"/>
      <c r="F34" s="27"/>
      <c r="G34" s="27"/>
      <c r="H34" s="4"/>
      <c r="J34" s="5"/>
      <c r="K34" s="5"/>
      <c r="L34" s="5"/>
      <c r="M34" s="5"/>
      <c r="N34" s="5"/>
      <c r="O34" s="5"/>
    </row>
    <row r="35" spans="1:15" ht="50.25" customHeight="1" x14ac:dyDescent="0.3">
      <c r="A35" s="528" t="s">
        <v>21</v>
      </c>
      <c r="B35" s="528"/>
      <c r="C35" s="528"/>
      <c r="D35" s="528"/>
      <c r="E35" s="528"/>
      <c r="F35" s="528"/>
      <c r="G35" s="528"/>
    </row>
    <row r="36" spans="1:15" x14ac:dyDescent="0.3">
      <c r="A36" s="527" t="s">
        <v>153</v>
      </c>
      <c r="B36" s="527"/>
      <c r="C36" s="527"/>
      <c r="D36" s="527"/>
      <c r="E36" s="527"/>
      <c r="F36" s="527"/>
      <c r="G36" s="527"/>
    </row>
  </sheetData>
  <mergeCells count="5">
    <mergeCell ref="A1:G1"/>
    <mergeCell ref="A2:G2"/>
    <mergeCell ref="A36:G36"/>
    <mergeCell ref="A3:G3"/>
    <mergeCell ref="A35:G35"/>
  </mergeCells>
  <printOptions horizontalCentered="1"/>
  <pageMargins left="0.7" right="0.7" top="0.75" bottom="0.75" header="0.3" footer="0.3"/>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H35"/>
  <sheetViews>
    <sheetView zoomScaleNormal="100" zoomScaleSheetLayoutView="100" workbookViewId="0">
      <selection sqref="A1:E1"/>
    </sheetView>
  </sheetViews>
  <sheetFormatPr defaultColWidth="9.1796875" defaultRowHeight="13" x14ac:dyDescent="0.3"/>
  <cols>
    <col min="1" max="5" width="12.54296875" style="1" customWidth="1"/>
    <col min="6" max="16384" width="9.1796875" style="1"/>
  </cols>
  <sheetData>
    <row r="1" spans="1:5" ht="17.5" x14ac:dyDescent="0.35">
      <c r="A1" s="525" t="s">
        <v>22</v>
      </c>
      <c r="B1" s="525"/>
      <c r="C1" s="525"/>
      <c r="D1" s="525"/>
      <c r="E1" s="525"/>
    </row>
    <row r="2" spans="1:5" ht="17.5" x14ac:dyDescent="0.35">
      <c r="A2" s="525" t="s">
        <v>23</v>
      </c>
      <c r="B2" s="525"/>
      <c r="C2" s="525"/>
      <c r="D2" s="525"/>
      <c r="E2" s="525"/>
    </row>
    <row r="3" spans="1:5" ht="18.5" thickBot="1" x14ac:dyDescent="0.45">
      <c r="A3" s="47"/>
      <c r="B3" s="47"/>
      <c r="C3" s="47"/>
      <c r="D3" s="47"/>
      <c r="E3" s="47"/>
    </row>
    <row r="4" spans="1:5" ht="14.5" thickBot="1" x14ac:dyDescent="0.35">
      <c r="A4" s="48">
        <v>1984</v>
      </c>
      <c r="B4" s="49">
        <v>10000</v>
      </c>
      <c r="C4" s="50">
        <v>20000</v>
      </c>
      <c r="D4" s="50">
        <v>30000</v>
      </c>
      <c r="E4" s="51">
        <v>40000</v>
      </c>
    </row>
    <row r="5" spans="1:5" ht="14" x14ac:dyDescent="0.3">
      <c r="A5" s="45">
        <v>1997</v>
      </c>
      <c r="B5" s="52">
        <v>15595</v>
      </c>
      <c r="C5" s="52">
        <v>31190</v>
      </c>
      <c r="D5" s="52">
        <v>46785</v>
      </c>
      <c r="E5" s="159">
        <v>62380</v>
      </c>
    </row>
    <row r="6" spans="1:5" ht="14" x14ac:dyDescent="0.3">
      <c r="A6" s="45">
        <v>1998</v>
      </c>
      <c r="B6" s="52">
        <v>15809</v>
      </c>
      <c r="C6" s="52">
        <v>31618</v>
      </c>
      <c r="D6" s="52">
        <v>47427</v>
      </c>
      <c r="E6" s="159">
        <v>63236</v>
      </c>
    </row>
    <row r="7" spans="1:5" ht="14" x14ac:dyDescent="0.3">
      <c r="A7" s="45">
        <v>1999</v>
      </c>
      <c r="B7" s="52">
        <v>16082</v>
      </c>
      <c r="C7" s="52">
        <v>32164</v>
      </c>
      <c r="D7" s="52">
        <v>48246</v>
      </c>
      <c r="E7" s="159">
        <v>64328</v>
      </c>
    </row>
    <row r="8" spans="1:5" ht="14" x14ac:dyDescent="0.3">
      <c r="A8" s="45">
        <v>2000</v>
      </c>
      <c r="B8" s="52">
        <v>16686</v>
      </c>
      <c r="C8" s="52">
        <v>33372</v>
      </c>
      <c r="D8" s="52">
        <v>50058</v>
      </c>
      <c r="E8" s="159">
        <v>66744</v>
      </c>
    </row>
    <row r="9" spans="1:5" ht="14" x14ac:dyDescent="0.3">
      <c r="A9" s="45">
        <v>2001</v>
      </c>
      <c r="B9" s="52">
        <v>17173</v>
      </c>
      <c r="C9" s="52">
        <v>34346</v>
      </c>
      <c r="D9" s="52">
        <v>51519</v>
      </c>
      <c r="E9" s="159">
        <v>68692</v>
      </c>
    </row>
    <row r="10" spans="1:5" ht="14" x14ac:dyDescent="0.3">
      <c r="A10" s="45">
        <v>2002</v>
      </c>
      <c r="B10" s="52">
        <v>17427</v>
      </c>
      <c r="C10" s="52">
        <v>34854</v>
      </c>
      <c r="D10" s="52">
        <v>52281</v>
      </c>
      <c r="E10" s="159">
        <v>69708</v>
      </c>
    </row>
    <row r="11" spans="1:5" ht="14" x14ac:dyDescent="0.3">
      <c r="A11" s="45">
        <v>2003</v>
      </c>
      <c r="B11" s="52">
        <v>17953</v>
      </c>
      <c r="C11" s="52">
        <v>35906</v>
      </c>
      <c r="D11" s="52">
        <v>53859</v>
      </c>
      <c r="E11" s="159">
        <v>71812</v>
      </c>
    </row>
    <row r="12" spans="1:5" ht="14" x14ac:dyDescent="0.3">
      <c r="A12" s="45">
        <v>2004</v>
      </c>
      <c r="B12" s="52">
        <v>18265</v>
      </c>
      <c r="C12" s="52">
        <v>36530</v>
      </c>
      <c r="D12" s="52">
        <v>54795</v>
      </c>
      <c r="E12" s="159">
        <v>73060</v>
      </c>
    </row>
    <row r="13" spans="1:5" ht="14" x14ac:dyDescent="0.3">
      <c r="A13" s="45">
        <v>2005</v>
      </c>
      <c r="B13" s="52">
        <v>18840</v>
      </c>
      <c r="C13" s="52">
        <v>37680</v>
      </c>
      <c r="D13" s="52">
        <v>56520</v>
      </c>
      <c r="E13" s="159">
        <v>75360</v>
      </c>
    </row>
    <row r="14" spans="1:5" ht="14" x14ac:dyDescent="0.3">
      <c r="A14" s="45">
        <v>2006</v>
      </c>
      <c r="B14" s="52">
        <v>19474</v>
      </c>
      <c r="C14" s="52">
        <v>38948</v>
      </c>
      <c r="D14" s="52">
        <v>58422</v>
      </c>
      <c r="E14" s="159">
        <v>77896</v>
      </c>
    </row>
    <row r="15" spans="1:5" ht="14" x14ac:dyDescent="0.3">
      <c r="A15" s="45">
        <v>2007</v>
      </c>
      <c r="B15" s="52">
        <v>20015</v>
      </c>
      <c r="C15" s="52">
        <v>40030</v>
      </c>
      <c r="D15" s="52">
        <v>60045</v>
      </c>
      <c r="E15" s="159">
        <v>80060</v>
      </c>
    </row>
    <row r="16" spans="1:5" ht="14" x14ac:dyDescent="0.3">
      <c r="A16" s="45">
        <v>2008</v>
      </c>
      <c r="B16" s="52">
        <v>20812</v>
      </c>
      <c r="C16" s="52">
        <v>41624</v>
      </c>
      <c r="D16" s="52">
        <v>62436</v>
      </c>
      <c r="E16" s="159">
        <v>83248</v>
      </c>
    </row>
    <row r="17" spans="1:8" ht="14" x14ac:dyDescent="0.3">
      <c r="A17" s="45">
        <v>2009</v>
      </c>
      <c r="B17" s="52">
        <v>20732</v>
      </c>
      <c r="C17" s="52">
        <v>41464</v>
      </c>
      <c r="D17" s="52">
        <v>62196</v>
      </c>
      <c r="E17" s="159">
        <v>82928</v>
      </c>
    </row>
    <row r="18" spans="1:8" ht="14" x14ac:dyDescent="0.3">
      <c r="A18" s="45">
        <v>2010</v>
      </c>
      <c r="B18" s="52">
        <v>21212</v>
      </c>
      <c r="C18" s="52">
        <v>42423</v>
      </c>
      <c r="D18" s="52">
        <v>63635</v>
      </c>
      <c r="E18" s="159">
        <v>84846</v>
      </c>
    </row>
    <row r="19" spans="1:8" ht="14" x14ac:dyDescent="0.3">
      <c r="A19" s="45">
        <v>2011</v>
      </c>
      <c r="B19" s="52">
        <v>21780</v>
      </c>
      <c r="C19" s="52">
        <v>43561</v>
      </c>
      <c r="D19" s="52">
        <v>65341</v>
      </c>
      <c r="E19" s="159">
        <v>87122</v>
      </c>
    </row>
    <row r="20" spans="1:8" ht="14" x14ac:dyDescent="0.3">
      <c r="A20" s="45">
        <v>2012</v>
      </c>
      <c r="B20" s="52">
        <v>22357.894736842107</v>
      </c>
      <c r="C20" s="52">
        <v>44715.789473684214</v>
      </c>
      <c r="D20" s="52">
        <v>67073.68421052632</v>
      </c>
      <c r="E20" s="159">
        <v>89431.578947368427</v>
      </c>
    </row>
    <row r="21" spans="1:8" ht="14" x14ac:dyDescent="0.3">
      <c r="A21" s="45">
        <v>2013</v>
      </c>
      <c r="B21" s="52">
        <v>22687.426900584793</v>
      </c>
      <c r="C21" s="52">
        <v>45374.853801169585</v>
      </c>
      <c r="D21" s="52">
        <v>68062.280701754382</v>
      </c>
      <c r="E21" s="159">
        <v>90749.707602339171</v>
      </c>
    </row>
    <row r="22" spans="1:8" ht="14" x14ac:dyDescent="0.3">
      <c r="A22" s="45">
        <v>2014</v>
      </c>
      <c r="B22" s="52">
        <v>23030.506822612086</v>
      </c>
      <c r="C22" s="52">
        <v>46061.013645224171</v>
      </c>
      <c r="D22" s="52">
        <v>69091.520467836264</v>
      </c>
      <c r="E22" s="159">
        <v>92122.027290448343</v>
      </c>
    </row>
    <row r="23" spans="1:8" ht="14" x14ac:dyDescent="0.3">
      <c r="A23" s="45">
        <v>2015</v>
      </c>
      <c r="B23" s="52">
        <v>23013.5477582846</v>
      </c>
      <c r="C23" s="52">
        <v>46027.095516569199</v>
      </c>
      <c r="D23" s="52">
        <v>69040.643274853806</v>
      </c>
      <c r="E23" s="159">
        <v>92054.191033138399</v>
      </c>
    </row>
    <row r="24" spans="1:8" ht="14" x14ac:dyDescent="0.3">
      <c r="A24" s="45">
        <v>2016</v>
      </c>
      <c r="B24" s="52">
        <v>23209.746588693961</v>
      </c>
      <c r="C24" s="52">
        <v>46419.493177387922</v>
      </c>
      <c r="D24" s="52">
        <v>69629.239766081882</v>
      </c>
      <c r="E24" s="159">
        <v>92838.986354775843</v>
      </c>
    </row>
    <row r="25" spans="1:8" ht="14" x14ac:dyDescent="0.3">
      <c r="A25" s="45">
        <v>2017</v>
      </c>
      <c r="B25" s="52">
        <v>23762.280701754386</v>
      </c>
      <c r="C25" s="52">
        <v>47524.561403508771</v>
      </c>
      <c r="D25" s="52">
        <v>71286.84210526316</v>
      </c>
      <c r="E25" s="159">
        <v>95049.122807017542</v>
      </c>
    </row>
    <row r="26" spans="1:8" ht="14" x14ac:dyDescent="0.3">
      <c r="A26" s="45">
        <v>2018</v>
      </c>
      <c r="B26" s="52">
        <v>24323.001949317739</v>
      </c>
      <c r="C26" s="52">
        <v>48646.003898635478</v>
      </c>
      <c r="D26" s="52">
        <v>72969.005847953216</v>
      </c>
      <c r="E26" s="159">
        <v>97292.007797270955</v>
      </c>
    </row>
    <row r="27" spans="1:8" ht="14" x14ac:dyDescent="0.3">
      <c r="A27" s="45">
        <v>2019</v>
      </c>
      <c r="B27" s="52">
        <v>24776</v>
      </c>
      <c r="C27" s="52">
        <v>49552</v>
      </c>
      <c r="D27" s="52">
        <v>74328</v>
      </c>
      <c r="E27" s="160">
        <v>99104</v>
      </c>
    </row>
    <row r="28" spans="1:8" ht="14" x14ac:dyDescent="0.3">
      <c r="A28" s="45">
        <v>2020</v>
      </c>
      <c r="B28" s="52">
        <v>25157.407407407409</v>
      </c>
      <c r="C28" s="52">
        <v>50314.814814814818</v>
      </c>
      <c r="D28" s="52">
        <v>75472.222222222234</v>
      </c>
      <c r="E28" s="160">
        <v>100629.62962962964</v>
      </c>
      <c r="F28" s="124"/>
      <c r="G28" s="124"/>
      <c r="H28" s="124"/>
    </row>
    <row r="29" spans="1:8" ht="14" x14ac:dyDescent="0.3">
      <c r="A29" s="45">
        <v>2021</v>
      </c>
      <c r="B29" s="52">
        <f>(B4*264.877)/102.6</f>
        <v>25816.471734892788</v>
      </c>
      <c r="C29" s="52">
        <f>(C4*264.877)/102.6</f>
        <v>51632.943469785576</v>
      </c>
      <c r="D29" s="52">
        <f>(D4*264.877)/102.6</f>
        <v>77449.415204678371</v>
      </c>
      <c r="E29" s="160">
        <f>(E4*264.877)/102.6</f>
        <v>103265.88693957115</v>
      </c>
      <c r="F29" s="124"/>
      <c r="G29" s="124"/>
      <c r="H29" s="124"/>
    </row>
    <row r="30" spans="1:8" ht="14" x14ac:dyDescent="0.3">
      <c r="A30" s="45">
        <v>2022</v>
      </c>
      <c r="B30" s="52">
        <v>28021.832358674466</v>
      </c>
      <c r="C30" s="52">
        <v>56043.664717348933</v>
      </c>
      <c r="D30" s="52">
        <v>84065.497076023399</v>
      </c>
      <c r="E30" s="160">
        <v>112087.32943469787</v>
      </c>
      <c r="F30" s="124"/>
      <c r="G30" s="124"/>
      <c r="H30" s="124"/>
    </row>
    <row r="31" spans="1:8" ht="14" x14ac:dyDescent="0.3">
      <c r="A31" s="45">
        <v>2023</v>
      </c>
      <c r="B31" s="52">
        <v>29419</v>
      </c>
      <c r="C31" s="52">
        <v>58837</v>
      </c>
      <c r="D31" s="52">
        <v>88256</v>
      </c>
      <c r="E31" s="160">
        <v>117675</v>
      </c>
      <c r="F31" s="124"/>
      <c r="G31" s="124"/>
      <c r="H31" s="124"/>
    </row>
    <row r="32" spans="1:8" ht="14.5" thickBot="1" x14ac:dyDescent="0.35">
      <c r="A32" s="123">
        <v>2024</v>
      </c>
      <c r="B32" s="53">
        <v>30441.715399610137</v>
      </c>
      <c r="C32" s="53">
        <v>60883.430799220274</v>
      </c>
      <c r="D32" s="53">
        <v>91325.146198830407</v>
      </c>
      <c r="E32" s="189">
        <v>121766.86159844055</v>
      </c>
      <c r="F32" s="124"/>
      <c r="G32" s="124"/>
      <c r="H32" s="124"/>
    </row>
    <row r="33" spans="1:5" x14ac:dyDescent="0.3">
      <c r="A33" s="54"/>
      <c r="B33" s="55"/>
      <c r="C33" s="55"/>
      <c r="D33" s="55"/>
      <c r="E33" s="55"/>
    </row>
    <row r="34" spans="1:5" ht="43.5" customHeight="1" x14ac:dyDescent="0.3">
      <c r="A34" s="526" t="s">
        <v>24</v>
      </c>
      <c r="B34" s="526"/>
      <c r="C34" s="526"/>
      <c r="D34" s="526"/>
      <c r="E34" s="526"/>
    </row>
    <row r="35" spans="1:5" ht="50.15" customHeight="1" x14ac:dyDescent="0.3">
      <c r="A35" s="529" t="s">
        <v>280</v>
      </c>
      <c r="B35" s="529"/>
      <c r="C35" s="529"/>
      <c r="D35" s="529"/>
      <c r="E35" s="529"/>
    </row>
  </sheetData>
  <mergeCells count="4">
    <mergeCell ref="A1:E1"/>
    <mergeCell ref="A2:E2"/>
    <mergeCell ref="A34:E34"/>
    <mergeCell ref="A35:E35"/>
  </mergeCells>
  <printOptions horizontalCentered="1"/>
  <pageMargins left="0.7" right="0.7" top="0.75" bottom="0.75" header="0.3" footer="0.3"/>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H60"/>
  <sheetViews>
    <sheetView topLeftCell="A26" zoomScaleNormal="100" zoomScaleSheetLayoutView="100" workbookViewId="0">
      <selection activeCell="C41" sqref="C41"/>
    </sheetView>
  </sheetViews>
  <sheetFormatPr defaultColWidth="21.54296875" defaultRowHeight="14" x14ac:dyDescent="0.25"/>
  <cols>
    <col min="1" max="1" width="2.54296875" style="9" customWidth="1"/>
    <col min="2" max="2" width="10.54296875" style="9" customWidth="1"/>
    <col min="3" max="4" width="31.81640625" style="9" customWidth="1"/>
    <col min="5" max="16384" width="21.54296875" style="9"/>
  </cols>
  <sheetData>
    <row r="1" spans="2:5" ht="18" x14ac:dyDescent="0.25">
      <c r="B1" s="524" t="s">
        <v>25</v>
      </c>
      <c r="C1" s="524"/>
      <c r="D1" s="524"/>
      <c r="E1" s="16"/>
    </row>
    <row r="2" spans="2:5" ht="18" x14ac:dyDescent="0.25">
      <c r="B2" s="524" t="s">
        <v>26</v>
      </c>
      <c r="C2" s="524"/>
      <c r="D2" s="524"/>
      <c r="E2" s="16"/>
    </row>
    <row r="3" spans="2:5" ht="18.5" thickBot="1" x14ac:dyDescent="0.3">
      <c r="B3" s="56"/>
      <c r="C3" s="56"/>
      <c r="D3" s="56"/>
      <c r="E3" s="16"/>
    </row>
    <row r="4" spans="2:5" x14ac:dyDescent="0.25">
      <c r="B4" s="531"/>
      <c r="C4" s="533" t="s">
        <v>27</v>
      </c>
      <c r="D4" s="535" t="s">
        <v>28</v>
      </c>
    </row>
    <row r="5" spans="2:5" x14ac:dyDescent="0.25">
      <c r="B5" s="532"/>
      <c r="C5" s="534"/>
      <c r="D5" s="536"/>
    </row>
    <row r="6" spans="2:5" ht="14.5" thickBot="1" x14ac:dyDescent="0.3">
      <c r="B6" s="532"/>
      <c r="C6" s="534"/>
      <c r="D6" s="536"/>
    </row>
    <row r="7" spans="2:5" x14ac:dyDescent="0.25">
      <c r="B7" s="57">
        <v>1920</v>
      </c>
      <c r="C7" s="58">
        <v>35</v>
      </c>
      <c r="D7" s="59"/>
      <c r="E7" s="10"/>
    </row>
    <row r="8" spans="2:5" x14ac:dyDescent="0.25">
      <c r="B8" s="60">
        <v>1930</v>
      </c>
      <c r="C8" s="19">
        <v>40.9</v>
      </c>
      <c r="D8" s="61"/>
      <c r="E8" s="10"/>
    </row>
    <row r="9" spans="2:5" x14ac:dyDescent="0.25">
      <c r="B9" s="60">
        <v>1940</v>
      </c>
      <c r="C9" s="19">
        <v>36.9</v>
      </c>
      <c r="D9" s="61"/>
      <c r="E9" s="10"/>
    </row>
    <row r="10" spans="2:5" x14ac:dyDescent="0.25">
      <c r="B10" s="60">
        <v>1950</v>
      </c>
      <c r="C10" s="19">
        <v>61.8</v>
      </c>
      <c r="D10" s="61"/>
      <c r="E10" s="10"/>
    </row>
    <row r="11" spans="2:5" x14ac:dyDescent="0.25">
      <c r="B11" s="60">
        <v>1960</v>
      </c>
      <c r="C11" s="19">
        <v>78.3</v>
      </c>
      <c r="D11" s="61"/>
      <c r="E11" s="10"/>
    </row>
    <row r="12" spans="2:5" x14ac:dyDescent="0.25">
      <c r="B12" s="60">
        <v>1970</v>
      </c>
      <c r="C12" s="19">
        <v>90.5</v>
      </c>
      <c r="D12" s="61"/>
      <c r="E12" s="10"/>
    </row>
    <row r="13" spans="2:5" x14ac:dyDescent="0.25">
      <c r="B13" s="60">
        <v>1980</v>
      </c>
      <c r="C13" s="19">
        <v>92.9</v>
      </c>
      <c r="D13" s="61"/>
      <c r="E13" s="10"/>
    </row>
    <row r="14" spans="2:5" x14ac:dyDescent="0.25">
      <c r="B14" s="60">
        <v>1990</v>
      </c>
      <c r="C14" s="19">
        <v>94.8</v>
      </c>
      <c r="D14" s="61">
        <v>93.3</v>
      </c>
      <c r="E14" s="10"/>
    </row>
    <row r="15" spans="2:5" x14ac:dyDescent="0.25">
      <c r="B15" s="60">
        <v>2000</v>
      </c>
      <c r="C15" s="19">
        <v>97.6</v>
      </c>
      <c r="D15" s="61">
        <v>94.4</v>
      </c>
      <c r="E15" s="10"/>
    </row>
    <row r="16" spans="2:5" x14ac:dyDescent="0.25">
      <c r="B16" s="60">
        <v>2001</v>
      </c>
      <c r="C16" s="19">
        <v>96.9</v>
      </c>
      <c r="D16" s="61">
        <v>94.9</v>
      </c>
      <c r="E16" s="10"/>
    </row>
    <row r="17" spans="2:5" x14ac:dyDescent="0.25">
      <c r="B17" s="60">
        <v>2002</v>
      </c>
      <c r="C17" s="19">
        <v>96.6</v>
      </c>
      <c r="D17" s="61">
        <v>95.3</v>
      </c>
      <c r="E17" s="10"/>
    </row>
    <row r="18" spans="2:5" x14ac:dyDescent="0.25">
      <c r="B18" s="60">
        <v>2003</v>
      </c>
      <c r="C18" s="19">
        <v>96.2</v>
      </c>
      <c r="D18" s="61">
        <v>95.1</v>
      </c>
      <c r="E18" s="10"/>
    </row>
    <row r="19" spans="2:5" x14ac:dyDescent="0.25">
      <c r="B19" s="60">
        <v>2004</v>
      </c>
      <c r="C19" s="19">
        <v>95.7</v>
      </c>
      <c r="D19" s="61">
        <v>93.8</v>
      </c>
      <c r="E19" s="10"/>
    </row>
    <row r="20" spans="2:5" x14ac:dyDescent="0.25">
      <c r="B20" s="60">
        <v>2005</v>
      </c>
      <c r="C20" s="19">
        <v>94.8</v>
      </c>
      <c r="D20" s="61">
        <v>93.1</v>
      </c>
      <c r="E20" s="10"/>
    </row>
    <row r="21" spans="2:5" x14ac:dyDescent="0.25">
      <c r="B21" s="60">
        <v>2006</v>
      </c>
      <c r="C21" s="19">
        <v>94.1</v>
      </c>
      <c r="D21" s="61">
        <v>93.6</v>
      </c>
      <c r="E21" s="10"/>
    </row>
    <row r="22" spans="2:5" x14ac:dyDescent="0.25">
      <c r="B22" s="60">
        <v>2007</v>
      </c>
      <c r="C22" s="19">
        <v>94.6</v>
      </c>
      <c r="D22" s="61">
        <v>94.8</v>
      </c>
      <c r="E22" s="10"/>
    </row>
    <row r="23" spans="2:5" ht="16" x14ac:dyDescent="0.25">
      <c r="B23" s="62" t="s">
        <v>29</v>
      </c>
      <c r="C23" s="19">
        <v>98.2</v>
      </c>
      <c r="D23" s="61">
        <v>95.2</v>
      </c>
      <c r="E23" s="10"/>
    </row>
    <row r="24" spans="2:5" x14ac:dyDescent="0.25">
      <c r="B24" s="60">
        <v>2009</v>
      </c>
      <c r="C24" s="19">
        <v>97.7</v>
      </c>
      <c r="D24" s="61">
        <v>95.7</v>
      </c>
      <c r="E24" s="10"/>
    </row>
    <row r="25" spans="2:5" x14ac:dyDescent="0.25">
      <c r="B25" s="60">
        <v>2010</v>
      </c>
      <c r="C25" s="19">
        <v>97.5</v>
      </c>
      <c r="D25" s="61">
        <v>95.8</v>
      </c>
      <c r="E25" s="10"/>
    </row>
    <row r="26" spans="2:5" x14ac:dyDescent="0.25">
      <c r="B26" s="60">
        <v>2011</v>
      </c>
      <c r="C26" s="19">
        <f>100-2.6</f>
        <v>97.4</v>
      </c>
      <c r="D26" s="61">
        <v>95.7</v>
      </c>
      <c r="E26" s="10"/>
    </row>
    <row r="27" spans="2:5" x14ac:dyDescent="0.25">
      <c r="B27" s="60">
        <v>2012</v>
      </c>
      <c r="C27" s="19">
        <v>97.4</v>
      </c>
      <c r="D27" s="61">
        <v>95.9</v>
      </c>
      <c r="E27" s="10"/>
    </row>
    <row r="28" spans="2:5" x14ac:dyDescent="0.25">
      <c r="B28" s="60">
        <v>2013</v>
      </c>
      <c r="C28" s="19">
        <v>97.7</v>
      </c>
      <c r="D28" s="61">
        <v>95.9</v>
      </c>
      <c r="E28" s="10"/>
    </row>
    <row r="29" spans="2:5" x14ac:dyDescent="0.25">
      <c r="B29" s="60">
        <v>2014</v>
      </c>
      <c r="C29" s="19">
        <v>97.6</v>
      </c>
      <c r="D29" s="61">
        <v>96.1</v>
      </c>
      <c r="E29" s="10"/>
    </row>
    <row r="30" spans="2:5" x14ac:dyDescent="0.25">
      <c r="B30" s="63">
        <v>2015</v>
      </c>
      <c r="C30" s="19">
        <v>97.4</v>
      </c>
      <c r="D30" s="61">
        <v>96.3</v>
      </c>
    </row>
    <row r="31" spans="2:5" x14ac:dyDescent="0.25">
      <c r="B31" s="63">
        <v>2016</v>
      </c>
      <c r="C31" s="19">
        <v>97</v>
      </c>
      <c r="D31" s="61">
        <v>96.4</v>
      </c>
    </row>
    <row r="32" spans="2:5" x14ac:dyDescent="0.25">
      <c r="B32" s="63">
        <v>2017</v>
      </c>
      <c r="C32" s="19">
        <v>98.5</v>
      </c>
      <c r="D32" s="61">
        <v>96.1</v>
      </c>
    </row>
    <row r="33" spans="2:8" x14ac:dyDescent="0.25">
      <c r="B33" s="63">
        <v>2018</v>
      </c>
      <c r="C33" s="19">
        <v>98.5</v>
      </c>
      <c r="D33" s="61">
        <v>96.1</v>
      </c>
    </row>
    <row r="34" spans="2:8" x14ac:dyDescent="0.25">
      <c r="B34" s="63">
        <v>2019</v>
      </c>
      <c r="C34" s="19">
        <v>99</v>
      </c>
      <c r="D34" s="61">
        <v>96.1</v>
      </c>
    </row>
    <row r="35" spans="2:8" ht="16" x14ac:dyDescent="0.25">
      <c r="B35" s="63">
        <v>2020</v>
      </c>
      <c r="C35" s="19" t="s">
        <v>30</v>
      </c>
      <c r="D35" s="61">
        <v>97.4</v>
      </c>
    </row>
    <row r="36" spans="2:8" x14ac:dyDescent="0.25">
      <c r="B36" s="63">
        <v>2021</v>
      </c>
      <c r="C36" s="84">
        <v>99.1</v>
      </c>
      <c r="D36" s="61">
        <v>97</v>
      </c>
    </row>
    <row r="37" spans="2:8" x14ac:dyDescent="0.25">
      <c r="B37" s="63">
        <v>2022</v>
      </c>
      <c r="C37" s="20">
        <v>99.050980392156859</v>
      </c>
      <c r="D37" s="61">
        <v>96.9</v>
      </c>
    </row>
    <row r="38" spans="2:8" x14ac:dyDescent="0.25">
      <c r="B38" s="63">
        <v>2023</v>
      </c>
      <c r="C38" s="441">
        <v>99.2</v>
      </c>
      <c r="D38" s="61">
        <v>96.8</v>
      </c>
    </row>
    <row r="39" spans="2:8" ht="16.5" thickBot="1" x14ac:dyDescent="0.3">
      <c r="B39" s="440">
        <v>2024</v>
      </c>
      <c r="C39" s="442" t="s">
        <v>31</v>
      </c>
      <c r="D39" s="64">
        <v>97.3</v>
      </c>
      <c r="E39" s="6"/>
      <c r="F39" s="6"/>
      <c r="G39" s="6"/>
      <c r="H39" s="6"/>
    </row>
    <row r="40" spans="2:8" x14ac:dyDescent="0.25">
      <c r="B40" s="65"/>
      <c r="D40" s="67"/>
      <c r="E40" s="6"/>
      <c r="F40" s="6"/>
      <c r="G40" s="6"/>
      <c r="H40" s="6"/>
    </row>
    <row r="41" spans="2:8" x14ac:dyDescent="0.25">
      <c r="B41" s="6"/>
      <c r="C41" s="6"/>
      <c r="D41" s="6"/>
      <c r="E41" s="6"/>
      <c r="F41" s="6"/>
      <c r="G41" s="6"/>
      <c r="H41" s="6"/>
    </row>
    <row r="42" spans="2:8" x14ac:dyDescent="0.25">
      <c r="B42" s="6"/>
      <c r="C42" s="6"/>
      <c r="D42" s="6"/>
    </row>
    <row r="43" spans="2:8" x14ac:dyDescent="0.25">
      <c r="B43" s="6"/>
      <c r="C43" s="6"/>
      <c r="D43" s="6"/>
    </row>
    <row r="44" spans="2:8" x14ac:dyDescent="0.25">
      <c r="B44" s="6"/>
      <c r="C44" s="6"/>
      <c r="D44" s="6"/>
    </row>
    <row r="58" spans="2:4" x14ac:dyDescent="0.25">
      <c r="B58" s="11"/>
    </row>
    <row r="59" spans="2:4" x14ac:dyDescent="0.25">
      <c r="B59" s="11"/>
    </row>
    <row r="60" spans="2:4" x14ac:dyDescent="0.25">
      <c r="B60" s="530"/>
      <c r="C60" s="530"/>
      <c r="D60" s="530"/>
    </row>
  </sheetData>
  <mergeCells count="6">
    <mergeCell ref="B60:D60"/>
    <mergeCell ref="B1:D1"/>
    <mergeCell ref="B2:D2"/>
    <mergeCell ref="B4:B6"/>
    <mergeCell ref="C4:C6"/>
    <mergeCell ref="D4:D6"/>
  </mergeCells>
  <printOptions horizontalCentered="1"/>
  <pageMargins left="0.7" right="0.7" top="0.75" bottom="0.75" header="0.3" footer="0.3"/>
  <pageSetup orientation="portrait" r:id="rId1"/>
  <headerFooter alignWithMargins="0"/>
  <ignoredErrors>
    <ignoredError sqref="B2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2:B7"/>
  <sheetViews>
    <sheetView topLeftCell="A4" zoomScale="160" zoomScaleNormal="160" workbookViewId="0">
      <selection activeCell="B10" sqref="B10"/>
    </sheetView>
  </sheetViews>
  <sheetFormatPr defaultRowHeight="12.5" x14ac:dyDescent="0.25"/>
  <cols>
    <col min="1" max="1" width="3.453125" customWidth="1"/>
    <col min="2" max="2" width="82.453125" customWidth="1"/>
  </cols>
  <sheetData>
    <row r="2" spans="1:2" ht="39" x14ac:dyDescent="0.25">
      <c r="A2" s="113">
        <v>1</v>
      </c>
      <c r="B2" s="94" t="s">
        <v>81</v>
      </c>
    </row>
    <row r="3" spans="1:2" ht="26" x14ac:dyDescent="0.25">
      <c r="A3" s="113">
        <v>2</v>
      </c>
      <c r="B3" s="94" t="s">
        <v>87</v>
      </c>
    </row>
    <row r="4" spans="1:2" ht="117" x14ac:dyDescent="0.25">
      <c r="A4" s="113">
        <v>3</v>
      </c>
      <c r="B4" s="95" t="s">
        <v>281</v>
      </c>
    </row>
    <row r="5" spans="1:2" ht="16" x14ac:dyDescent="0.25">
      <c r="A5" s="113">
        <v>4</v>
      </c>
      <c r="B5" s="95" t="s">
        <v>231</v>
      </c>
    </row>
    <row r="6" spans="1:2" ht="18" customHeight="1" x14ac:dyDescent="0.25">
      <c r="A6" s="113">
        <v>5</v>
      </c>
      <c r="B6" s="94" t="s">
        <v>232</v>
      </c>
    </row>
    <row r="7" spans="1:2" ht="39" x14ac:dyDescent="0.25">
      <c r="B7" s="94" t="s">
        <v>282</v>
      </c>
    </row>
  </sheetData>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L31"/>
  <sheetViews>
    <sheetView zoomScale="108" zoomScaleNormal="130" zoomScaleSheetLayoutView="100" workbookViewId="0">
      <selection activeCell="M6" sqref="M6"/>
    </sheetView>
  </sheetViews>
  <sheetFormatPr defaultColWidth="9.1796875" defaultRowHeight="14" x14ac:dyDescent="0.3"/>
  <cols>
    <col min="1" max="1" width="22.54296875" style="2" customWidth="1"/>
    <col min="2" max="3" width="10.54296875" style="2" hidden="1" customWidth="1"/>
    <col min="4" max="5" width="11.453125" style="2" hidden="1" customWidth="1"/>
    <col min="6" max="11" width="10.81640625" style="2" customWidth="1"/>
    <col min="12" max="16384" width="9.1796875" style="2"/>
  </cols>
  <sheetData>
    <row r="1" spans="1:12" ht="18.75" customHeight="1" x14ac:dyDescent="0.35">
      <c r="A1" s="525" t="s">
        <v>32</v>
      </c>
      <c r="B1" s="525"/>
      <c r="C1" s="525"/>
      <c r="D1" s="525"/>
      <c r="E1" s="525"/>
      <c r="F1" s="525"/>
      <c r="G1" s="525"/>
      <c r="H1" s="525"/>
      <c r="I1" s="525"/>
      <c r="J1" s="525"/>
    </row>
    <row r="2" spans="1:12" ht="18.75" customHeight="1" x14ac:dyDescent="0.35">
      <c r="A2" s="525" t="s">
        <v>33</v>
      </c>
      <c r="B2" s="525"/>
      <c r="C2" s="525"/>
      <c r="D2" s="525"/>
      <c r="E2" s="525"/>
      <c r="F2" s="525"/>
      <c r="G2" s="525"/>
      <c r="H2" s="525"/>
      <c r="I2" s="525"/>
      <c r="J2" s="525"/>
    </row>
    <row r="3" spans="1:12" ht="18.75" customHeight="1" x14ac:dyDescent="0.35">
      <c r="A3" s="525" t="s">
        <v>34</v>
      </c>
      <c r="B3" s="525"/>
      <c r="C3" s="525"/>
      <c r="D3" s="525"/>
      <c r="E3" s="525"/>
      <c r="F3" s="525"/>
      <c r="G3" s="525"/>
      <c r="H3" s="525"/>
      <c r="I3" s="525"/>
      <c r="J3" s="525"/>
    </row>
    <row r="4" spans="1:12" ht="15.75" customHeight="1" thickBot="1" x14ac:dyDescent="0.35">
      <c r="A4" s="537"/>
      <c r="B4" s="537"/>
      <c r="C4" s="537"/>
      <c r="D4" s="17"/>
      <c r="E4" s="17"/>
      <c r="F4" s="17"/>
      <c r="G4" s="17"/>
      <c r="H4" s="17"/>
      <c r="I4" s="17"/>
      <c r="J4" s="17"/>
    </row>
    <row r="5" spans="1:12" x14ac:dyDescent="0.3">
      <c r="A5" s="68" t="s">
        <v>35</v>
      </c>
      <c r="B5" s="69">
        <v>2013</v>
      </c>
      <c r="C5" s="69">
        <v>2014</v>
      </c>
      <c r="D5" s="69">
        <v>2015</v>
      </c>
      <c r="E5" s="69">
        <v>2016</v>
      </c>
      <c r="F5" s="69">
        <v>2018</v>
      </c>
      <c r="G5" s="69">
        <v>2019</v>
      </c>
      <c r="H5" s="69">
        <v>2020</v>
      </c>
      <c r="I5" s="116">
        <v>2021</v>
      </c>
      <c r="J5" s="116">
        <v>2022</v>
      </c>
      <c r="K5" s="116">
        <v>2023</v>
      </c>
      <c r="L5" s="70">
        <v>2024</v>
      </c>
    </row>
    <row r="6" spans="1:12" x14ac:dyDescent="0.3">
      <c r="A6" s="18" t="s">
        <v>36</v>
      </c>
      <c r="B6" s="71"/>
      <c r="C6" s="71"/>
      <c r="D6" s="71"/>
      <c r="E6" s="71"/>
      <c r="F6" s="71"/>
      <c r="G6" s="71"/>
      <c r="H6" s="71"/>
      <c r="I6" s="71"/>
      <c r="J6" s="71"/>
      <c r="K6" s="71"/>
      <c r="L6" s="162"/>
    </row>
    <row r="7" spans="1:12" x14ac:dyDescent="0.3">
      <c r="A7" s="72" t="s">
        <v>37</v>
      </c>
      <c r="B7" s="27">
        <v>94</v>
      </c>
      <c r="C7" s="27">
        <v>94.2</v>
      </c>
      <c r="D7" s="27">
        <v>94.6</v>
      </c>
      <c r="E7" s="27">
        <v>94.6</v>
      </c>
      <c r="F7" s="27">
        <v>94.3</v>
      </c>
      <c r="G7" s="27">
        <v>94.3</v>
      </c>
      <c r="H7" s="27">
        <v>96.236666666666665</v>
      </c>
      <c r="I7" s="27">
        <v>95.8</v>
      </c>
      <c r="J7" s="27">
        <v>95.7</v>
      </c>
      <c r="K7" s="27">
        <v>95.44</v>
      </c>
      <c r="L7" s="28">
        <v>96.3</v>
      </c>
    </row>
    <row r="8" spans="1:12" x14ac:dyDescent="0.3">
      <c r="A8" s="73" t="s">
        <v>38</v>
      </c>
      <c r="B8" s="27">
        <v>96.693333333333328</v>
      </c>
      <c r="C8" s="27">
        <v>96.79</v>
      </c>
      <c r="D8" s="27">
        <v>96.9</v>
      </c>
      <c r="E8" s="27">
        <v>97</v>
      </c>
      <c r="F8" s="27">
        <v>96.7</v>
      </c>
      <c r="G8" s="27">
        <v>96.7</v>
      </c>
      <c r="H8" s="27">
        <v>97.896666666666661</v>
      </c>
      <c r="I8" s="27">
        <v>97.5</v>
      </c>
      <c r="J8" s="27">
        <v>97.3</v>
      </c>
      <c r="K8" s="27">
        <v>97.06</v>
      </c>
      <c r="L8" s="28">
        <v>97.6</v>
      </c>
    </row>
    <row r="9" spans="1:12" x14ac:dyDescent="0.3">
      <c r="A9" s="73" t="s">
        <v>39</v>
      </c>
      <c r="B9" s="27">
        <v>96.75</v>
      </c>
      <c r="C9" s="27">
        <v>97.083333333333329</v>
      </c>
      <c r="D9" s="27">
        <v>97.4</v>
      </c>
      <c r="E9" s="27">
        <v>97.3</v>
      </c>
      <c r="F9" s="27">
        <v>97.3</v>
      </c>
      <c r="G9" s="27">
        <v>97.1</v>
      </c>
      <c r="H9" s="27">
        <v>97.926666666666662</v>
      </c>
      <c r="I9" s="27">
        <v>97.7</v>
      </c>
      <c r="J9" s="27">
        <v>97.4</v>
      </c>
      <c r="K9" s="27">
        <v>97.29</v>
      </c>
      <c r="L9" s="28">
        <v>97.7</v>
      </c>
    </row>
    <row r="10" spans="1:12" x14ac:dyDescent="0.3">
      <c r="A10" s="74" t="s">
        <v>40</v>
      </c>
      <c r="B10" s="24">
        <v>95.763333333333321</v>
      </c>
      <c r="C10" s="24">
        <v>96.39</v>
      </c>
      <c r="D10" s="24">
        <v>96.9</v>
      </c>
      <c r="E10" s="24">
        <v>96.2</v>
      </c>
      <c r="F10" s="24">
        <v>96.5</v>
      </c>
      <c r="G10" s="24">
        <v>96.3</v>
      </c>
      <c r="H10" s="24">
        <v>97.286666666666676</v>
      </c>
      <c r="I10" s="24">
        <v>97</v>
      </c>
      <c r="J10" s="24">
        <v>96.3</v>
      </c>
      <c r="K10" s="24">
        <v>95.68</v>
      </c>
      <c r="L10" s="75">
        <v>98</v>
      </c>
    </row>
    <row r="11" spans="1:12" x14ac:dyDescent="0.3">
      <c r="A11" s="18" t="s">
        <v>41</v>
      </c>
      <c r="B11" s="27"/>
      <c r="C11" s="27"/>
      <c r="D11" s="27"/>
      <c r="E11" s="27"/>
      <c r="F11" s="27"/>
      <c r="G11" s="27"/>
      <c r="H11" s="27"/>
      <c r="I11" s="27"/>
      <c r="J11" s="27"/>
      <c r="K11" s="27"/>
      <c r="L11" s="163"/>
    </row>
    <row r="12" spans="1:12" x14ac:dyDescent="0.3">
      <c r="A12" s="76" t="s">
        <v>42</v>
      </c>
      <c r="B12" s="27">
        <v>93.8</v>
      </c>
      <c r="C12" s="27">
        <v>94.59333333333332</v>
      </c>
      <c r="D12" s="27">
        <v>95.5</v>
      </c>
      <c r="E12" s="27">
        <v>95</v>
      </c>
      <c r="F12" s="27">
        <v>95.9</v>
      </c>
      <c r="G12" s="27">
        <v>95.5</v>
      </c>
      <c r="H12" s="27">
        <v>97.5</v>
      </c>
      <c r="I12" s="27">
        <v>96.6</v>
      </c>
      <c r="J12" s="27">
        <v>97.06</v>
      </c>
      <c r="K12" s="27">
        <v>97</v>
      </c>
      <c r="L12" s="28">
        <v>96.9</v>
      </c>
    </row>
    <row r="13" spans="1:12" x14ac:dyDescent="0.3">
      <c r="A13" s="76" t="s">
        <v>43</v>
      </c>
      <c r="B13" s="27">
        <v>95.589999999999989</v>
      </c>
      <c r="C13" s="27">
        <v>95.88666666666667</v>
      </c>
      <c r="D13" s="27">
        <v>96.2</v>
      </c>
      <c r="E13" s="27">
        <v>96.3</v>
      </c>
      <c r="F13" s="27">
        <v>96.1</v>
      </c>
      <c r="G13" s="27">
        <v>96.2</v>
      </c>
      <c r="H13" s="27">
        <v>97.4</v>
      </c>
      <c r="I13" s="27">
        <v>97.2</v>
      </c>
      <c r="J13" s="27">
        <v>96.943333333333342</v>
      </c>
      <c r="K13" s="27">
        <v>96.9</v>
      </c>
      <c r="L13" s="28">
        <v>97.3</v>
      </c>
    </row>
    <row r="14" spans="1:12" x14ac:dyDescent="0.3">
      <c r="A14" s="76" t="s">
        <v>44</v>
      </c>
      <c r="B14" s="27">
        <v>96.55</v>
      </c>
      <c r="C14" s="27">
        <v>96.543333333333337</v>
      </c>
      <c r="D14" s="27">
        <v>96.9</v>
      </c>
      <c r="E14" s="27">
        <v>96.8</v>
      </c>
      <c r="F14" s="27">
        <v>96.4</v>
      </c>
      <c r="G14" s="27">
        <v>95.6</v>
      </c>
      <c r="H14" s="27">
        <v>97.3</v>
      </c>
      <c r="I14" s="27">
        <v>97</v>
      </c>
      <c r="J14" s="27">
        <v>96.589999999999989</v>
      </c>
      <c r="K14" s="27">
        <v>96.8</v>
      </c>
      <c r="L14" s="28">
        <v>98.3</v>
      </c>
    </row>
    <row r="15" spans="1:12" x14ac:dyDescent="0.3">
      <c r="A15" s="76" t="s">
        <v>45</v>
      </c>
      <c r="B15" s="27">
        <v>96.356666666666669</v>
      </c>
      <c r="C15" s="27">
        <v>96.36333333333333</v>
      </c>
      <c r="D15" s="27">
        <v>96.7</v>
      </c>
      <c r="E15" s="27">
        <v>96.7</v>
      </c>
      <c r="F15" s="27">
        <v>96.3</v>
      </c>
      <c r="G15" s="27">
        <v>95.9</v>
      </c>
      <c r="H15" s="27">
        <v>97.5</v>
      </c>
      <c r="I15" s="27">
        <v>96.9</v>
      </c>
      <c r="J15" s="27">
        <v>96.889999999999986</v>
      </c>
      <c r="K15" s="27">
        <v>97.1</v>
      </c>
      <c r="L15" s="28">
        <v>97.7</v>
      </c>
    </row>
    <row r="16" spans="1:12" x14ac:dyDescent="0.3">
      <c r="A16" s="76" t="s">
        <v>46</v>
      </c>
      <c r="B16" s="27">
        <v>97.063333333333333</v>
      </c>
      <c r="C16" s="27">
        <v>97.086666666666659</v>
      </c>
      <c r="D16" s="27">
        <v>97.1</v>
      </c>
      <c r="E16" s="27">
        <v>96.9</v>
      </c>
      <c r="F16" s="27">
        <v>96.5</v>
      </c>
      <c r="G16" s="27">
        <v>96.5</v>
      </c>
      <c r="H16" s="27">
        <v>97.4</v>
      </c>
      <c r="I16" s="27">
        <v>96.9</v>
      </c>
      <c r="J16" s="27">
        <v>97.096666666666678</v>
      </c>
      <c r="K16" s="27">
        <v>96.9</v>
      </c>
      <c r="L16" s="28">
        <v>97.5</v>
      </c>
    </row>
    <row r="17" spans="1:12" x14ac:dyDescent="0.3">
      <c r="A17" s="77" t="s">
        <v>47</v>
      </c>
      <c r="B17" s="24">
        <v>96.600000000000009</v>
      </c>
      <c r="C17" s="24">
        <v>96.553333333333342</v>
      </c>
      <c r="D17" s="24">
        <v>96.2</v>
      </c>
      <c r="E17" s="24">
        <v>96.4</v>
      </c>
      <c r="F17" s="24">
        <v>95.9</v>
      </c>
      <c r="G17" s="24">
        <v>95.8</v>
      </c>
      <c r="H17" s="24">
        <v>97.3</v>
      </c>
      <c r="I17" s="24">
        <v>96.7</v>
      </c>
      <c r="J17" s="24">
        <v>96.726666666666674</v>
      </c>
      <c r="K17" s="24">
        <v>96.2</v>
      </c>
      <c r="L17" s="75">
        <v>96.7</v>
      </c>
    </row>
    <row r="18" spans="1:12" x14ac:dyDescent="0.3">
      <c r="A18" s="18" t="s">
        <v>48</v>
      </c>
      <c r="B18" s="27"/>
      <c r="C18" s="27"/>
      <c r="D18" s="27"/>
      <c r="E18" s="27"/>
      <c r="F18" s="27"/>
      <c r="G18" s="27"/>
      <c r="H18" s="27"/>
      <c r="I18" s="27"/>
      <c r="J18" s="27"/>
      <c r="K18" s="27"/>
      <c r="L18" s="163"/>
    </row>
    <row r="19" spans="1:12" x14ac:dyDescent="0.3">
      <c r="A19" s="78" t="s">
        <v>49</v>
      </c>
      <c r="B19" s="27">
        <v>96.4</v>
      </c>
      <c r="C19" s="27">
        <v>96.55</v>
      </c>
      <c r="D19" s="27">
        <v>96.8</v>
      </c>
      <c r="E19" s="27">
        <v>96.7</v>
      </c>
      <c r="F19" s="27">
        <v>96.5</v>
      </c>
      <c r="G19" s="27">
        <v>96.4</v>
      </c>
      <c r="H19" s="27">
        <v>97.6</v>
      </c>
      <c r="I19" s="27">
        <v>97.2</v>
      </c>
      <c r="J19" s="27">
        <v>97.1</v>
      </c>
      <c r="K19" s="27">
        <v>97</v>
      </c>
      <c r="L19" s="28">
        <v>97.5</v>
      </c>
    </row>
    <row r="20" spans="1:12" x14ac:dyDescent="0.3">
      <c r="A20" s="78" t="s">
        <v>50</v>
      </c>
      <c r="B20" s="27">
        <v>93</v>
      </c>
      <c r="C20" s="27">
        <v>93.726666666666674</v>
      </c>
      <c r="D20" s="27">
        <v>94.1</v>
      </c>
      <c r="E20" s="27">
        <v>94.7</v>
      </c>
      <c r="F20" s="27">
        <v>94.2</v>
      </c>
      <c r="G20" s="27">
        <v>94.7</v>
      </c>
      <c r="H20" s="27">
        <v>96.5</v>
      </c>
      <c r="I20" s="27">
        <v>96.2</v>
      </c>
      <c r="J20" s="27">
        <v>96.2</v>
      </c>
      <c r="K20" s="27">
        <v>96.2</v>
      </c>
      <c r="L20" s="28">
        <v>96.3</v>
      </c>
    </row>
    <row r="21" spans="1:12" x14ac:dyDescent="0.3">
      <c r="A21" s="79" t="s">
        <v>51</v>
      </c>
      <c r="B21" s="24">
        <v>93.1</v>
      </c>
      <c r="C21" s="24">
        <v>93.536666666666676</v>
      </c>
      <c r="D21" s="80">
        <v>94.7</v>
      </c>
      <c r="E21" s="80">
        <v>94.7</v>
      </c>
      <c r="F21" s="80">
        <v>94.4</v>
      </c>
      <c r="G21" s="80">
        <v>94.2</v>
      </c>
      <c r="H21" s="80">
        <v>96.3</v>
      </c>
      <c r="I21" s="80">
        <v>95.6</v>
      </c>
      <c r="J21" s="80">
        <v>95.3</v>
      </c>
      <c r="K21" s="80">
        <v>95.2</v>
      </c>
      <c r="L21" s="75">
        <v>95.9</v>
      </c>
    </row>
    <row r="22" spans="1:12" ht="14.5" thickBot="1" x14ac:dyDescent="0.35">
      <c r="A22" s="81" t="s">
        <v>52</v>
      </c>
      <c r="B22" s="82">
        <v>95.9</v>
      </c>
      <c r="C22" s="82">
        <v>96.12</v>
      </c>
      <c r="D22" s="82">
        <v>96.3</v>
      </c>
      <c r="E22" s="82">
        <v>96.4</v>
      </c>
      <c r="F22" s="82">
        <v>96.1</v>
      </c>
      <c r="G22" s="82">
        <v>96.1</v>
      </c>
      <c r="H22" s="82">
        <v>97.4</v>
      </c>
      <c r="I22" s="82">
        <v>97</v>
      </c>
      <c r="J22" s="82">
        <v>96.9</v>
      </c>
      <c r="K22" s="82">
        <v>96.8</v>
      </c>
      <c r="L22" s="169">
        <v>97.3</v>
      </c>
    </row>
    <row r="23" spans="1:12" x14ac:dyDescent="0.3">
      <c r="A23" s="83"/>
      <c r="B23" s="20"/>
      <c r="C23" s="20"/>
      <c r="D23" s="20"/>
      <c r="E23" s="20"/>
      <c r="F23" s="20"/>
      <c r="G23" s="20"/>
      <c r="H23" s="20"/>
      <c r="I23" s="17"/>
    </row>
    <row r="24" spans="1:12" ht="69.75" customHeight="1" x14ac:dyDescent="0.3">
      <c r="A24" s="528" t="s">
        <v>263</v>
      </c>
      <c r="B24" s="528"/>
      <c r="C24" s="528"/>
      <c r="D24" s="528"/>
      <c r="E24" s="528"/>
      <c r="F24" s="528"/>
      <c r="G24" s="528"/>
      <c r="H24" s="528"/>
      <c r="I24" s="528"/>
    </row>
    <row r="25" spans="1:12" ht="15" customHeight="1" x14ac:dyDescent="0.3">
      <c r="A25" s="528" t="s">
        <v>53</v>
      </c>
      <c r="B25" s="528"/>
      <c r="C25" s="528"/>
      <c r="D25" s="528"/>
      <c r="E25" s="528"/>
      <c r="F25" s="528"/>
      <c r="G25" s="528"/>
      <c r="H25" s="528"/>
      <c r="I25" s="528"/>
    </row>
    <row r="29" spans="1:12" ht="15" customHeight="1" x14ac:dyDescent="0.3">
      <c r="B29" s="7"/>
      <c r="C29" s="7"/>
      <c r="D29" s="7"/>
      <c r="E29" s="7"/>
      <c r="F29" s="7"/>
      <c r="G29" s="7"/>
      <c r="H29" s="7"/>
      <c r="I29" s="7"/>
    </row>
    <row r="30" spans="1:12" x14ac:dyDescent="0.3">
      <c r="A30" s="7"/>
      <c r="B30" s="7"/>
      <c r="C30" s="7"/>
      <c r="D30" s="7"/>
      <c r="E30" s="7"/>
      <c r="F30" s="7"/>
      <c r="G30" s="7"/>
      <c r="H30" s="7"/>
      <c r="I30" s="7"/>
    </row>
    <row r="31" spans="1:12" x14ac:dyDescent="0.3">
      <c r="A31" s="7"/>
      <c r="B31" s="7"/>
      <c r="C31" s="7"/>
      <c r="D31" s="7"/>
      <c r="E31" s="7"/>
      <c r="F31" s="7"/>
      <c r="G31" s="7"/>
      <c r="H31" s="7"/>
      <c r="I31" s="7"/>
    </row>
  </sheetData>
  <mergeCells count="6">
    <mergeCell ref="A25:I25"/>
    <mergeCell ref="A4:C4"/>
    <mergeCell ref="A24:I24"/>
    <mergeCell ref="A1:J1"/>
    <mergeCell ref="A2:J2"/>
    <mergeCell ref="A3:J3"/>
  </mergeCells>
  <printOptions horizontalCentered="1"/>
  <pageMargins left="0.7" right="0.7" top="0.75" bottom="0.75" header="0.3" footer="0.3"/>
  <pageSetup orientation="portrait" r:id="rId1"/>
  <headerFooter alignWithMargins="0"/>
  <ignoredErrors>
    <ignoredError sqref="A7"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9C74C-5659-4D12-BE7F-AE7E921C9B4E}">
  <sheetPr>
    <pageSetUpPr fitToPage="1"/>
  </sheetPr>
  <dimension ref="A1:M63"/>
  <sheetViews>
    <sheetView zoomScaleNormal="100" zoomScaleSheetLayoutView="100" zoomScalePageLayoutView="30" workbookViewId="0">
      <selection activeCell="K8" sqref="K8"/>
    </sheetView>
  </sheetViews>
  <sheetFormatPr defaultColWidth="9.54296875" defaultRowHeight="14" x14ac:dyDescent="0.25"/>
  <cols>
    <col min="1" max="1" width="23.54296875" style="9" customWidth="1"/>
    <col min="2" max="5" width="15.1796875" style="9" hidden="1" customWidth="1"/>
    <col min="6" max="7" width="13.81640625" style="9" hidden="1" customWidth="1"/>
    <col min="8" max="11" width="13.81640625" style="9" customWidth="1"/>
    <col min="12" max="12" width="15" style="9" customWidth="1"/>
    <col min="13" max="16384" width="9.54296875" style="9"/>
  </cols>
  <sheetData>
    <row r="1" spans="1:13" ht="18.75" customHeight="1" x14ac:dyDescent="0.25">
      <c r="A1" s="543" t="s">
        <v>89</v>
      </c>
      <c r="B1" s="543"/>
      <c r="C1" s="543"/>
      <c r="D1" s="543"/>
      <c r="E1" s="543"/>
      <c r="F1" s="543"/>
      <c r="G1" s="543"/>
      <c r="H1" s="543"/>
      <c r="I1" s="543"/>
      <c r="J1" s="543"/>
      <c r="K1" s="543"/>
      <c r="L1" s="543"/>
    </row>
    <row r="2" spans="1:13" ht="18.75" customHeight="1" x14ac:dyDescent="0.25">
      <c r="A2" s="524" t="s">
        <v>315</v>
      </c>
      <c r="B2" s="524"/>
      <c r="C2" s="524"/>
      <c r="D2" s="524"/>
      <c r="E2" s="524"/>
      <c r="F2" s="524"/>
      <c r="G2" s="524"/>
      <c r="H2" s="524"/>
      <c r="I2" s="524"/>
      <c r="J2" s="524"/>
      <c r="K2" s="524"/>
      <c r="L2" s="524"/>
    </row>
    <row r="3" spans="1:13" ht="18.75" customHeight="1" x14ac:dyDescent="0.25">
      <c r="A3" s="524" t="s">
        <v>90</v>
      </c>
      <c r="B3" s="524"/>
      <c r="C3" s="524"/>
      <c r="D3" s="524"/>
      <c r="E3" s="524"/>
      <c r="F3" s="524"/>
      <c r="G3" s="524"/>
      <c r="H3" s="524"/>
      <c r="I3" s="524"/>
      <c r="J3" s="524"/>
      <c r="K3" s="524"/>
      <c r="L3" s="524"/>
    </row>
    <row r="4" spans="1:13" ht="15.75" customHeight="1" thickBot="1" x14ac:dyDescent="0.3">
      <c r="A4" s="210"/>
      <c r="B4" s="210"/>
      <c r="C4" s="210"/>
      <c r="D4" s="210"/>
      <c r="E4" s="210"/>
      <c r="F4" s="210"/>
      <c r="G4" s="210"/>
      <c r="H4" s="210"/>
      <c r="I4" s="210"/>
      <c r="J4" s="210"/>
    </row>
    <row r="5" spans="1:13" ht="14.5" thickBot="1" x14ac:dyDescent="0.3">
      <c r="A5" s="211"/>
      <c r="B5" s="212">
        <v>2011</v>
      </c>
      <c r="C5" s="213">
        <v>2012</v>
      </c>
      <c r="D5" s="213">
        <v>2013</v>
      </c>
      <c r="E5" s="214">
        <v>2014</v>
      </c>
      <c r="F5" s="209">
        <v>2016</v>
      </c>
      <c r="G5" s="214">
        <v>2017</v>
      </c>
      <c r="H5" s="215">
        <v>2018</v>
      </c>
      <c r="I5" s="216">
        <v>2019</v>
      </c>
      <c r="J5" s="217">
        <v>2021</v>
      </c>
      <c r="K5" s="217">
        <v>2022</v>
      </c>
      <c r="L5" s="217">
        <v>2023</v>
      </c>
    </row>
    <row r="6" spans="1:13" x14ac:dyDescent="0.25">
      <c r="A6" s="218" t="s">
        <v>91</v>
      </c>
      <c r="B6" s="219">
        <v>97.2</v>
      </c>
      <c r="C6" s="220">
        <v>97.3</v>
      </c>
      <c r="D6" s="220">
        <v>97.399999999999991</v>
      </c>
      <c r="E6" s="221">
        <v>97.4</v>
      </c>
      <c r="F6" s="84">
        <v>96.9</v>
      </c>
      <c r="G6" s="84">
        <v>98.4</v>
      </c>
      <c r="H6" s="84">
        <v>98</v>
      </c>
      <c r="I6" s="84">
        <v>98.6</v>
      </c>
      <c r="J6" s="222">
        <v>98.9</v>
      </c>
      <c r="K6" s="222">
        <v>98.8</v>
      </c>
      <c r="L6" s="223">
        <v>99.307577580800981</v>
      </c>
      <c r="M6"/>
    </row>
    <row r="7" spans="1:13" x14ac:dyDescent="0.25">
      <c r="A7" s="218" t="s">
        <v>92</v>
      </c>
      <c r="B7" s="219">
        <v>98.1</v>
      </c>
      <c r="C7" s="220">
        <v>97.7</v>
      </c>
      <c r="D7" s="220">
        <v>98</v>
      </c>
      <c r="E7" s="221">
        <v>98.1</v>
      </c>
      <c r="F7" s="84">
        <v>97.5</v>
      </c>
      <c r="G7" s="84">
        <v>98.9</v>
      </c>
      <c r="H7" s="84">
        <v>98.7</v>
      </c>
      <c r="I7" s="84">
        <v>98.6</v>
      </c>
      <c r="J7" s="222">
        <v>99</v>
      </c>
      <c r="K7" s="222">
        <v>98.8</v>
      </c>
      <c r="L7" s="223">
        <v>98.944130841631761</v>
      </c>
      <c r="M7"/>
    </row>
    <row r="8" spans="1:13" x14ac:dyDescent="0.25">
      <c r="A8" s="218" t="s">
        <v>93</v>
      </c>
      <c r="B8" s="219">
        <v>97</v>
      </c>
      <c r="C8" s="220">
        <v>97.2</v>
      </c>
      <c r="D8" s="220">
        <v>97.3</v>
      </c>
      <c r="E8" s="221">
        <v>97.5</v>
      </c>
      <c r="F8" s="84">
        <v>96.4</v>
      </c>
      <c r="G8" s="84">
        <v>98.1</v>
      </c>
      <c r="H8" s="84">
        <v>98.4</v>
      </c>
      <c r="I8" s="84">
        <v>98.8</v>
      </c>
      <c r="J8" s="222">
        <v>98.9</v>
      </c>
      <c r="K8" s="222">
        <v>98.7</v>
      </c>
      <c r="L8" s="223">
        <v>99.069818124794324</v>
      </c>
      <c r="M8"/>
    </row>
    <row r="9" spans="1:13" x14ac:dyDescent="0.25">
      <c r="A9" s="218" t="s">
        <v>94</v>
      </c>
      <c r="B9" s="219">
        <v>96.6</v>
      </c>
      <c r="C9" s="220">
        <v>96.2</v>
      </c>
      <c r="D9" s="220">
        <v>97.2</v>
      </c>
      <c r="E9" s="221">
        <v>97.3</v>
      </c>
      <c r="F9" s="84">
        <v>96.3</v>
      </c>
      <c r="G9" s="84">
        <v>97.8</v>
      </c>
      <c r="H9" s="84">
        <v>98</v>
      </c>
      <c r="I9" s="84">
        <v>98.6</v>
      </c>
      <c r="J9" s="222">
        <v>99</v>
      </c>
      <c r="K9" s="222">
        <v>98.7</v>
      </c>
      <c r="L9" s="223">
        <v>99.07792469540928</v>
      </c>
      <c r="M9"/>
    </row>
    <row r="10" spans="1:13" x14ac:dyDescent="0.25">
      <c r="A10" s="224" t="s">
        <v>95</v>
      </c>
      <c r="B10" s="225">
        <v>97.9</v>
      </c>
      <c r="C10" s="226">
        <v>97.9</v>
      </c>
      <c r="D10" s="226">
        <v>98</v>
      </c>
      <c r="E10" s="227">
        <v>97.9</v>
      </c>
      <c r="F10" s="228">
        <v>97.4</v>
      </c>
      <c r="G10" s="228">
        <v>98.8</v>
      </c>
      <c r="H10" s="228">
        <v>98.8</v>
      </c>
      <c r="I10" s="228">
        <v>99.1</v>
      </c>
      <c r="J10" s="229">
        <v>99.1</v>
      </c>
      <c r="K10" s="229">
        <v>99</v>
      </c>
      <c r="L10" s="230">
        <v>99.116966898688815</v>
      </c>
      <c r="M10"/>
    </row>
    <row r="11" spans="1:13" x14ac:dyDescent="0.25">
      <c r="A11" s="218" t="s">
        <v>96</v>
      </c>
      <c r="B11" s="219">
        <v>97.5</v>
      </c>
      <c r="C11" s="220">
        <v>97.7</v>
      </c>
      <c r="D11" s="220">
        <v>97.7</v>
      </c>
      <c r="E11" s="221">
        <v>97.9</v>
      </c>
      <c r="F11" s="84">
        <v>96.9</v>
      </c>
      <c r="G11" s="84">
        <v>98.7</v>
      </c>
      <c r="H11" s="84">
        <v>98.6</v>
      </c>
      <c r="I11" s="84">
        <v>99.2</v>
      </c>
      <c r="J11" s="222">
        <v>99.2</v>
      </c>
      <c r="K11" s="222">
        <v>99.4</v>
      </c>
      <c r="L11" s="223">
        <v>99.282739463695933</v>
      </c>
      <c r="M11"/>
    </row>
    <row r="12" spans="1:13" x14ac:dyDescent="0.25">
      <c r="A12" s="218" t="s">
        <v>97</v>
      </c>
      <c r="B12" s="219">
        <v>98.5</v>
      </c>
      <c r="C12" s="220">
        <v>98.5</v>
      </c>
      <c r="D12" s="220">
        <v>98.6</v>
      </c>
      <c r="E12" s="221">
        <v>98.5</v>
      </c>
      <c r="F12" s="84">
        <v>97.9</v>
      </c>
      <c r="G12" s="84">
        <v>98.9</v>
      </c>
      <c r="H12" s="84">
        <v>98.9</v>
      </c>
      <c r="I12" s="84">
        <v>99.2</v>
      </c>
      <c r="J12" s="222">
        <v>99.2</v>
      </c>
      <c r="K12" s="222">
        <v>99.1</v>
      </c>
      <c r="L12" s="223">
        <v>99.090756204681725</v>
      </c>
      <c r="M12"/>
    </row>
    <row r="13" spans="1:13" x14ac:dyDescent="0.25">
      <c r="A13" s="218" t="s">
        <v>98</v>
      </c>
      <c r="B13" s="219">
        <v>98.2</v>
      </c>
      <c r="C13" s="220">
        <v>97.8</v>
      </c>
      <c r="D13" s="220">
        <v>98.1</v>
      </c>
      <c r="E13" s="221">
        <v>97.9</v>
      </c>
      <c r="F13" s="84">
        <v>97.4</v>
      </c>
      <c r="G13" s="84">
        <v>98.2</v>
      </c>
      <c r="H13" s="84">
        <v>99.2</v>
      </c>
      <c r="I13" s="84">
        <v>99.5</v>
      </c>
      <c r="J13" s="222">
        <v>99.3</v>
      </c>
      <c r="K13" s="222">
        <v>99.4</v>
      </c>
      <c r="L13" s="223">
        <v>99.495834323141139</v>
      </c>
      <c r="M13"/>
    </row>
    <row r="14" spans="1:13" x14ac:dyDescent="0.25">
      <c r="A14" s="218" t="s">
        <v>99</v>
      </c>
      <c r="B14" s="219">
        <v>96.7</v>
      </c>
      <c r="C14" s="220">
        <v>97</v>
      </c>
      <c r="D14" s="220">
        <v>97.2</v>
      </c>
      <c r="E14" s="221">
        <v>97.6</v>
      </c>
      <c r="F14" s="84">
        <v>96.4</v>
      </c>
      <c r="G14" s="84">
        <v>97</v>
      </c>
      <c r="H14" s="84">
        <v>98.8</v>
      </c>
      <c r="I14" s="84">
        <v>99</v>
      </c>
      <c r="J14" s="222">
        <v>99</v>
      </c>
      <c r="K14" s="222">
        <v>99.6</v>
      </c>
      <c r="L14" s="223">
        <v>99.337010554988083</v>
      </c>
      <c r="M14"/>
    </row>
    <row r="15" spans="1:13" x14ac:dyDescent="0.25">
      <c r="A15" s="224" t="s">
        <v>100</v>
      </c>
      <c r="B15" s="225">
        <v>96.6</v>
      </c>
      <c r="C15" s="226">
        <v>96.5</v>
      </c>
      <c r="D15" s="226">
        <v>97</v>
      </c>
      <c r="E15" s="227">
        <v>97.1</v>
      </c>
      <c r="F15" s="228">
        <v>96.4</v>
      </c>
      <c r="G15" s="228">
        <v>98.3</v>
      </c>
      <c r="H15" s="228">
        <v>98.4</v>
      </c>
      <c r="I15" s="228">
        <v>98.8</v>
      </c>
      <c r="J15" s="229">
        <v>99</v>
      </c>
      <c r="K15" s="229">
        <v>99</v>
      </c>
      <c r="L15" s="230">
        <v>99.199288009374058</v>
      </c>
      <c r="M15"/>
    </row>
    <row r="16" spans="1:13" x14ac:dyDescent="0.25">
      <c r="A16" s="218" t="s">
        <v>101</v>
      </c>
      <c r="B16" s="219">
        <v>96.4</v>
      </c>
      <c r="C16" s="220">
        <v>96</v>
      </c>
      <c r="D16" s="220">
        <v>97.6</v>
      </c>
      <c r="E16" s="221">
        <v>97.3</v>
      </c>
      <c r="F16" s="84">
        <v>97</v>
      </c>
      <c r="G16" s="84">
        <v>98.5</v>
      </c>
      <c r="H16" s="84">
        <v>98.5</v>
      </c>
      <c r="I16" s="84">
        <v>99</v>
      </c>
      <c r="J16" s="222">
        <v>99.1</v>
      </c>
      <c r="K16" s="222">
        <v>99.3</v>
      </c>
      <c r="L16" s="223">
        <v>99.271164596684187</v>
      </c>
      <c r="M16"/>
    </row>
    <row r="17" spans="1:13" x14ac:dyDescent="0.25">
      <c r="A17" s="218" t="s">
        <v>102</v>
      </c>
      <c r="B17" s="219">
        <v>97.4</v>
      </c>
      <c r="C17" s="220">
        <v>97.4</v>
      </c>
      <c r="D17" s="220">
        <v>97.7</v>
      </c>
      <c r="E17" s="221">
        <v>97.7</v>
      </c>
      <c r="F17" s="84">
        <v>97</v>
      </c>
      <c r="G17" s="84">
        <v>98.4</v>
      </c>
      <c r="H17" s="84">
        <v>98.2</v>
      </c>
      <c r="I17" s="84">
        <v>98.8</v>
      </c>
      <c r="J17" s="222">
        <v>99.4</v>
      </c>
      <c r="K17" s="222">
        <v>98.7</v>
      </c>
      <c r="L17" s="223">
        <v>99.347250726345266</v>
      </c>
      <c r="M17"/>
    </row>
    <row r="18" spans="1:13" x14ac:dyDescent="0.25">
      <c r="A18" s="218" t="s">
        <v>103</v>
      </c>
      <c r="B18" s="219">
        <v>96.5</v>
      </c>
      <c r="C18" s="220">
        <v>97.1</v>
      </c>
      <c r="D18" s="220">
        <v>97.1</v>
      </c>
      <c r="E18" s="221">
        <v>97.3</v>
      </c>
      <c r="F18" s="84">
        <v>96.4</v>
      </c>
      <c r="G18" s="84">
        <v>98.2</v>
      </c>
      <c r="H18" s="84">
        <v>98.4</v>
      </c>
      <c r="I18" s="84">
        <v>99.3</v>
      </c>
      <c r="J18" s="222">
        <v>99.2</v>
      </c>
      <c r="K18" s="222">
        <v>98.9</v>
      </c>
      <c r="L18" s="223">
        <v>99.345397544964825</v>
      </c>
      <c r="M18"/>
    </row>
    <row r="19" spans="1:13" x14ac:dyDescent="0.25">
      <c r="A19" s="218" t="s">
        <v>104</v>
      </c>
      <c r="B19" s="219">
        <v>97.7</v>
      </c>
      <c r="C19" s="220">
        <v>97.7</v>
      </c>
      <c r="D19" s="220">
        <v>97.7</v>
      </c>
      <c r="E19" s="221">
        <v>97.4</v>
      </c>
      <c r="F19" s="84">
        <v>96.9</v>
      </c>
      <c r="G19" s="84">
        <v>98.5</v>
      </c>
      <c r="H19" s="84">
        <v>98.5</v>
      </c>
      <c r="I19" s="84">
        <v>99</v>
      </c>
      <c r="J19" s="222">
        <v>99.2</v>
      </c>
      <c r="K19" s="222">
        <v>99.1</v>
      </c>
      <c r="L19" s="223">
        <v>99.322887067843084</v>
      </c>
      <c r="M19"/>
    </row>
    <row r="20" spans="1:13" x14ac:dyDescent="0.25">
      <c r="A20" s="224" t="s">
        <v>105</v>
      </c>
      <c r="B20" s="225">
        <v>96.6</v>
      </c>
      <c r="C20" s="226">
        <v>96.7</v>
      </c>
      <c r="D20" s="226">
        <v>97.399999999999991</v>
      </c>
      <c r="E20" s="227">
        <v>97.5</v>
      </c>
      <c r="F20" s="228">
        <v>97.1</v>
      </c>
      <c r="G20" s="228">
        <v>98.2</v>
      </c>
      <c r="H20" s="228">
        <v>98.3</v>
      </c>
      <c r="I20" s="228">
        <v>98.6</v>
      </c>
      <c r="J20" s="229">
        <v>99.2</v>
      </c>
      <c r="K20" s="229">
        <v>99.1</v>
      </c>
      <c r="L20" s="230">
        <v>99.217905934229904</v>
      </c>
      <c r="M20"/>
    </row>
    <row r="21" spans="1:13" x14ac:dyDescent="0.25">
      <c r="A21" s="218" t="s">
        <v>106</v>
      </c>
      <c r="B21" s="219">
        <v>96.9</v>
      </c>
      <c r="C21" s="220">
        <v>97.4</v>
      </c>
      <c r="D21" s="220">
        <v>97.899999999999991</v>
      </c>
      <c r="E21" s="221">
        <v>97.6</v>
      </c>
      <c r="F21" s="84">
        <v>96.9</v>
      </c>
      <c r="G21" s="84">
        <v>98.4</v>
      </c>
      <c r="H21" s="84">
        <v>98.7</v>
      </c>
      <c r="I21" s="84">
        <v>99</v>
      </c>
      <c r="J21" s="222">
        <v>99.2</v>
      </c>
      <c r="K21" s="222">
        <v>99.1</v>
      </c>
      <c r="L21" s="223">
        <v>99.391745632054423</v>
      </c>
      <c r="M21"/>
    </row>
    <row r="22" spans="1:13" x14ac:dyDescent="0.25">
      <c r="A22" s="218" t="s">
        <v>107</v>
      </c>
      <c r="B22" s="219">
        <v>97.6</v>
      </c>
      <c r="C22" s="220">
        <v>97.3</v>
      </c>
      <c r="D22" s="220">
        <v>97.399999999999991</v>
      </c>
      <c r="E22" s="221">
        <v>97.4</v>
      </c>
      <c r="F22" s="84">
        <v>96.4</v>
      </c>
      <c r="G22" s="84">
        <v>98</v>
      </c>
      <c r="H22" s="84">
        <v>98.5</v>
      </c>
      <c r="I22" s="84">
        <v>99.1</v>
      </c>
      <c r="J22" s="222">
        <v>99.2</v>
      </c>
      <c r="K22" s="222">
        <v>99.3</v>
      </c>
      <c r="L22" s="223">
        <v>99.16018619449801</v>
      </c>
      <c r="M22"/>
    </row>
    <row r="23" spans="1:13" x14ac:dyDescent="0.25">
      <c r="A23" s="218" t="s">
        <v>108</v>
      </c>
      <c r="B23" s="219">
        <v>96.9</v>
      </c>
      <c r="C23" s="220">
        <v>96.8</v>
      </c>
      <c r="D23" s="220">
        <v>97.2</v>
      </c>
      <c r="E23" s="221">
        <v>97.1</v>
      </c>
      <c r="F23" s="84">
        <v>97</v>
      </c>
      <c r="G23" s="84">
        <v>98.2</v>
      </c>
      <c r="H23" s="84">
        <v>98.5</v>
      </c>
      <c r="I23" s="84">
        <v>98.8</v>
      </c>
      <c r="J23" s="222">
        <v>98.8</v>
      </c>
      <c r="K23" s="222">
        <v>99</v>
      </c>
      <c r="L23" s="223">
        <v>99.027428127542578</v>
      </c>
      <c r="M23"/>
    </row>
    <row r="24" spans="1:13" x14ac:dyDescent="0.25">
      <c r="A24" s="218" t="s">
        <v>109</v>
      </c>
      <c r="B24" s="219">
        <v>97.2</v>
      </c>
      <c r="C24" s="220">
        <v>97.4</v>
      </c>
      <c r="D24" s="220">
        <v>97.3</v>
      </c>
      <c r="E24" s="221">
        <v>97</v>
      </c>
      <c r="F24" s="84">
        <v>97</v>
      </c>
      <c r="G24" s="84">
        <v>98</v>
      </c>
      <c r="H24" s="84">
        <v>98.2</v>
      </c>
      <c r="I24" s="84">
        <v>98.8</v>
      </c>
      <c r="J24" s="222">
        <v>98.8</v>
      </c>
      <c r="K24" s="222">
        <v>98.9</v>
      </c>
      <c r="L24" s="223">
        <v>99.143736499555274</v>
      </c>
      <c r="M24"/>
    </row>
    <row r="25" spans="1:13" x14ac:dyDescent="0.25">
      <c r="A25" s="224" t="s">
        <v>110</v>
      </c>
      <c r="B25" s="225">
        <v>98.2</v>
      </c>
      <c r="C25" s="226">
        <v>98.2</v>
      </c>
      <c r="D25" s="226">
        <v>97.6</v>
      </c>
      <c r="E25" s="227">
        <v>98.1</v>
      </c>
      <c r="F25" s="228">
        <v>97.6</v>
      </c>
      <c r="G25" s="228">
        <v>98.5</v>
      </c>
      <c r="H25" s="228">
        <v>98.7</v>
      </c>
      <c r="I25" s="228">
        <v>99</v>
      </c>
      <c r="J25" s="229">
        <v>99.2</v>
      </c>
      <c r="K25" s="229">
        <v>99.3</v>
      </c>
      <c r="L25" s="230">
        <v>99.424760768077064</v>
      </c>
      <c r="M25"/>
    </row>
    <row r="26" spans="1:13" x14ac:dyDescent="0.25">
      <c r="A26" s="218" t="s">
        <v>111</v>
      </c>
      <c r="B26" s="219">
        <v>97.5</v>
      </c>
      <c r="C26" s="220">
        <v>97.8</v>
      </c>
      <c r="D26" s="220">
        <v>98.1</v>
      </c>
      <c r="E26" s="221">
        <v>97.6</v>
      </c>
      <c r="F26" s="84">
        <v>97.4</v>
      </c>
      <c r="G26" s="84">
        <v>98.8</v>
      </c>
      <c r="H26" s="84">
        <v>98.7</v>
      </c>
      <c r="I26" s="84">
        <v>99.1</v>
      </c>
      <c r="J26" s="222">
        <v>99.2</v>
      </c>
      <c r="K26" s="222">
        <v>99.1</v>
      </c>
      <c r="L26" s="223">
        <v>99.180526064946804</v>
      </c>
      <c r="M26"/>
    </row>
    <row r="27" spans="1:13" x14ac:dyDescent="0.25">
      <c r="A27" s="218" t="s">
        <v>112</v>
      </c>
      <c r="B27" s="219">
        <v>98.3</v>
      </c>
      <c r="C27" s="220">
        <v>98.4</v>
      </c>
      <c r="D27" s="220">
        <v>98.4</v>
      </c>
      <c r="E27" s="221">
        <v>98.2</v>
      </c>
      <c r="F27" s="84">
        <v>98.1</v>
      </c>
      <c r="G27" s="84">
        <v>98.9</v>
      </c>
      <c r="H27" s="84">
        <v>98.8</v>
      </c>
      <c r="I27" s="84">
        <v>99.2</v>
      </c>
      <c r="J27" s="222">
        <v>99.2</v>
      </c>
      <c r="K27" s="222">
        <v>99.3</v>
      </c>
      <c r="L27" s="223">
        <v>99.364680073030115</v>
      </c>
      <c r="M27"/>
    </row>
    <row r="28" spans="1:13" x14ac:dyDescent="0.25">
      <c r="A28" s="218" t="s">
        <v>113</v>
      </c>
      <c r="B28" s="219">
        <v>97</v>
      </c>
      <c r="C28" s="220">
        <v>97.2</v>
      </c>
      <c r="D28" s="220">
        <v>97.399999999999991</v>
      </c>
      <c r="E28" s="221">
        <v>97.6</v>
      </c>
      <c r="F28" s="84">
        <v>97</v>
      </c>
      <c r="G28" s="84">
        <v>98.5</v>
      </c>
      <c r="H28" s="84">
        <v>98.4</v>
      </c>
      <c r="I28" s="84">
        <v>99.2</v>
      </c>
      <c r="J28" s="222">
        <v>99.3</v>
      </c>
      <c r="K28" s="222">
        <v>99.2</v>
      </c>
      <c r="L28" s="223">
        <v>99.304516496706725</v>
      </c>
      <c r="M28"/>
    </row>
    <row r="29" spans="1:13" x14ac:dyDescent="0.25">
      <c r="A29" s="218" t="s">
        <v>114</v>
      </c>
      <c r="B29" s="219">
        <v>98</v>
      </c>
      <c r="C29" s="220">
        <v>98</v>
      </c>
      <c r="D29" s="220">
        <v>98.1</v>
      </c>
      <c r="E29" s="221">
        <v>97.9</v>
      </c>
      <c r="F29" s="84">
        <v>97.5</v>
      </c>
      <c r="G29" s="84">
        <v>98.8</v>
      </c>
      <c r="H29" s="84">
        <v>98.7</v>
      </c>
      <c r="I29" s="84">
        <v>99.3</v>
      </c>
      <c r="J29" s="222">
        <v>99.3</v>
      </c>
      <c r="K29" s="222">
        <v>99.3</v>
      </c>
      <c r="L29" s="223">
        <v>99.367167754332925</v>
      </c>
      <c r="M29"/>
    </row>
    <row r="30" spans="1:13" x14ac:dyDescent="0.25">
      <c r="A30" s="224" t="s">
        <v>115</v>
      </c>
      <c r="B30" s="225">
        <v>96.9</v>
      </c>
      <c r="C30" s="226">
        <v>97.2</v>
      </c>
      <c r="D30" s="226">
        <v>96.8</v>
      </c>
      <c r="E30" s="227">
        <v>97.2</v>
      </c>
      <c r="F30" s="228">
        <v>96.7</v>
      </c>
      <c r="G30" s="228">
        <v>98.2</v>
      </c>
      <c r="H30" s="228">
        <v>98.2</v>
      </c>
      <c r="I30" s="228">
        <v>98.6</v>
      </c>
      <c r="J30" s="229">
        <v>98.7</v>
      </c>
      <c r="K30" s="229">
        <v>98.7</v>
      </c>
      <c r="L30" s="230">
        <v>98.897413798209925</v>
      </c>
      <c r="M30"/>
    </row>
    <row r="31" spans="1:13" x14ac:dyDescent="0.25">
      <c r="A31" s="218" t="s">
        <v>116</v>
      </c>
      <c r="B31" s="219">
        <v>97.3</v>
      </c>
      <c r="C31" s="220">
        <v>97.1</v>
      </c>
      <c r="D31" s="220">
        <v>97.6</v>
      </c>
      <c r="E31" s="221">
        <v>97.1</v>
      </c>
      <c r="F31" s="84">
        <v>96.9</v>
      </c>
      <c r="G31" s="84">
        <v>98.3</v>
      </c>
      <c r="H31" s="84">
        <v>98.5</v>
      </c>
      <c r="I31" s="84">
        <v>99</v>
      </c>
      <c r="J31" s="222">
        <v>99.1</v>
      </c>
      <c r="K31" s="222">
        <v>99.1</v>
      </c>
      <c r="L31" s="223">
        <v>99.173369802140314</v>
      </c>
      <c r="M31"/>
    </row>
    <row r="32" spans="1:13" x14ac:dyDescent="0.25">
      <c r="A32" s="218" t="s">
        <v>117</v>
      </c>
      <c r="B32" s="219">
        <v>97.1</v>
      </c>
      <c r="C32" s="220">
        <v>97.4</v>
      </c>
      <c r="D32" s="220">
        <v>96.899999999999991</v>
      </c>
      <c r="E32" s="221">
        <v>97</v>
      </c>
      <c r="F32" s="84">
        <v>96.3</v>
      </c>
      <c r="G32" s="84">
        <v>97.9</v>
      </c>
      <c r="H32" s="84">
        <v>97.5</v>
      </c>
      <c r="I32" s="84">
        <v>98.7</v>
      </c>
      <c r="J32" s="222">
        <v>98.9</v>
      </c>
      <c r="K32" s="222">
        <v>98.5</v>
      </c>
      <c r="L32" s="223">
        <v>98.962988416022242</v>
      </c>
      <c r="M32"/>
    </row>
    <row r="33" spans="1:13" x14ac:dyDescent="0.25">
      <c r="A33" s="218" t="s">
        <v>118</v>
      </c>
      <c r="B33" s="219">
        <v>97.8</v>
      </c>
      <c r="C33" s="220">
        <v>97.6</v>
      </c>
      <c r="D33" s="220">
        <v>97.5</v>
      </c>
      <c r="E33" s="221">
        <v>97.7</v>
      </c>
      <c r="F33" s="84">
        <v>97.2</v>
      </c>
      <c r="G33" s="84">
        <v>98.6</v>
      </c>
      <c r="H33" s="84">
        <v>98.5</v>
      </c>
      <c r="I33" s="84">
        <v>99.1</v>
      </c>
      <c r="J33" s="222">
        <v>99.1</v>
      </c>
      <c r="K33" s="222">
        <v>99.1</v>
      </c>
      <c r="L33" s="223">
        <v>99.151369451360864</v>
      </c>
      <c r="M33"/>
    </row>
    <row r="34" spans="1:13" x14ac:dyDescent="0.25">
      <c r="A34" s="218" t="s">
        <v>119</v>
      </c>
      <c r="B34" s="219">
        <v>97.8</v>
      </c>
      <c r="C34" s="220">
        <v>97.5</v>
      </c>
      <c r="D34" s="220">
        <v>97.899999999999991</v>
      </c>
      <c r="E34" s="221">
        <v>96.5</v>
      </c>
      <c r="F34" s="84">
        <v>96.5</v>
      </c>
      <c r="G34" s="84">
        <v>98.3</v>
      </c>
      <c r="H34" s="84">
        <v>98.1</v>
      </c>
      <c r="I34" s="84">
        <v>98.7</v>
      </c>
      <c r="J34" s="222">
        <v>98.9</v>
      </c>
      <c r="K34" s="222">
        <v>98.8</v>
      </c>
      <c r="L34" s="223">
        <v>99.068198135654569</v>
      </c>
      <c r="M34"/>
    </row>
    <row r="35" spans="1:13" x14ac:dyDescent="0.25">
      <c r="A35" s="224" t="s">
        <v>120</v>
      </c>
      <c r="B35" s="225">
        <v>98.2</v>
      </c>
      <c r="C35" s="226">
        <v>98</v>
      </c>
      <c r="D35" s="226">
        <v>97.899999999999991</v>
      </c>
      <c r="E35" s="227">
        <v>98.3</v>
      </c>
      <c r="F35" s="228">
        <v>98.2</v>
      </c>
      <c r="G35" s="228">
        <v>98.9</v>
      </c>
      <c r="H35" s="228">
        <v>98.9</v>
      </c>
      <c r="I35" s="228">
        <v>99.1</v>
      </c>
      <c r="J35" s="229">
        <v>99.3</v>
      </c>
      <c r="K35" s="229">
        <v>99.5</v>
      </c>
      <c r="L35" s="230">
        <v>99.574930711868561</v>
      </c>
      <c r="M35"/>
    </row>
    <row r="36" spans="1:13" x14ac:dyDescent="0.25">
      <c r="A36" s="218" t="s">
        <v>121</v>
      </c>
      <c r="B36" s="219">
        <v>97.6</v>
      </c>
      <c r="C36" s="220">
        <v>98.2</v>
      </c>
      <c r="D36" s="220">
        <v>98.5</v>
      </c>
      <c r="E36" s="221">
        <v>98.5</v>
      </c>
      <c r="F36" s="84">
        <v>97.4</v>
      </c>
      <c r="G36" s="84">
        <v>99</v>
      </c>
      <c r="H36" s="84">
        <v>98.9</v>
      </c>
      <c r="I36" s="84">
        <v>99.1</v>
      </c>
      <c r="J36" s="222">
        <v>99.2</v>
      </c>
      <c r="K36" s="222">
        <v>99.1</v>
      </c>
      <c r="L36" s="223">
        <v>99.074258107734352</v>
      </c>
      <c r="M36"/>
    </row>
    <row r="37" spans="1:13" x14ac:dyDescent="0.25">
      <c r="A37" s="218" t="s">
        <v>122</v>
      </c>
      <c r="B37" s="219">
        <v>94.9</v>
      </c>
      <c r="C37" s="220">
        <v>96.5</v>
      </c>
      <c r="D37" s="220">
        <v>96.8</v>
      </c>
      <c r="E37" s="221">
        <v>97.2</v>
      </c>
      <c r="F37" s="84">
        <v>96.2</v>
      </c>
      <c r="G37" s="84">
        <v>97.6</v>
      </c>
      <c r="H37" s="84">
        <v>97.8</v>
      </c>
      <c r="I37" s="84">
        <v>98.5</v>
      </c>
      <c r="J37" s="222">
        <v>98.6</v>
      </c>
      <c r="K37" s="222">
        <v>98.6</v>
      </c>
      <c r="L37" s="223">
        <v>98.741729880574653</v>
      </c>
      <c r="M37"/>
    </row>
    <row r="38" spans="1:13" x14ac:dyDescent="0.25">
      <c r="A38" s="218" t="s">
        <v>123</v>
      </c>
      <c r="B38" s="219">
        <v>97.2</v>
      </c>
      <c r="C38" s="220">
        <v>97.5</v>
      </c>
      <c r="D38" s="220">
        <v>98</v>
      </c>
      <c r="E38" s="221">
        <v>97.8</v>
      </c>
      <c r="F38" s="84">
        <v>97.3</v>
      </c>
      <c r="G38" s="84">
        <v>98.6</v>
      </c>
      <c r="H38" s="84">
        <v>98.4</v>
      </c>
      <c r="I38" s="84">
        <v>98.8</v>
      </c>
      <c r="J38" s="222">
        <v>99.1</v>
      </c>
      <c r="K38" s="222">
        <v>99</v>
      </c>
      <c r="L38" s="223">
        <v>99.101553520980545</v>
      </c>
      <c r="M38"/>
    </row>
    <row r="39" spans="1:13" x14ac:dyDescent="0.25">
      <c r="A39" s="218" t="s">
        <v>124</v>
      </c>
      <c r="B39" s="219">
        <v>97.5</v>
      </c>
      <c r="C39" s="220">
        <v>97.6</v>
      </c>
      <c r="D39" s="220">
        <v>97.8</v>
      </c>
      <c r="E39" s="221">
        <v>97.7</v>
      </c>
      <c r="F39" s="84">
        <v>96.6</v>
      </c>
      <c r="G39" s="84">
        <v>98.5</v>
      </c>
      <c r="H39" s="84">
        <v>98.6</v>
      </c>
      <c r="I39" s="84">
        <v>99</v>
      </c>
      <c r="J39" s="222">
        <v>99.2</v>
      </c>
      <c r="K39" s="222">
        <v>99.1</v>
      </c>
      <c r="L39" s="223">
        <v>99.183097929637768</v>
      </c>
      <c r="M39"/>
    </row>
    <row r="40" spans="1:13" x14ac:dyDescent="0.25">
      <c r="A40" s="224" t="s">
        <v>125</v>
      </c>
      <c r="B40" s="225">
        <v>98.1</v>
      </c>
      <c r="C40" s="226">
        <v>97.3</v>
      </c>
      <c r="D40" s="226">
        <v>97.8</v>
      </c>
      <c r="E40" s="227">
        <v>98.1</v>
      </c>
      <c r="F40" s="228">
        <v>97.6</v>
      </c>
      <c r="G40" s="228">
        <v>98.6</v>
      </c>
      <c r="H40" s="228">
        <v>98.5</v>
      </c>
      <c r="I40" s="228">
        <v>99.2</v>
      </c>
      <c r="J40" s="229">
        <v>98.9</v>
      </c>
      <c r="K40" s="229">
        <v>99.1</v>
      </c>
      <c r="L40" s="230">
        <v>99.219303720472652</v>
      </c>
      <c r="M40"/>
    </row>
    <row r="41" spans="1:13" x14ac:dyDescent="0.25">
      <c r="A41" s="218" t="s">
        <v>126</v>
      </c>
      <c r="B41" s="219">
        <v>97.1</v>
      </c>
      <c r="C41" s="220">
        <v>96.8</v>
      </c>
      <c r="D41" s="220">
        <v>97.2</v>
      </c>
      <c r="E41" s="221">
        <v>97.3</v>
      </c>
      <c r="F41" s="84">
        <v>96.7</v>
      </c>
      <c r="G41" s="84">
        <v>98.6</v>
      </c>
      <c r="H41" s="84">
        <v>98.6</v>
      </c>
      <c r="I41" s="84">
        <v>99</v>
      </c>
      <c r="J41" s="222">
        <v>99.1</v>
      </c>
      <c r="K41" s="222">
        <v>99.1</v>
      </c>
      <c r="L41" s="223">
        <v>99.167352186347003</v>
      </c>
      <c r="M41"/>
    </row>
    <row r="42" spans="1:13" x14ac:dyDescent="0.25">
      <c r="A42" s="218" t="s">
        <v>127</v>
      </c>
      <c r="B42" s="219">
        <v>97.5</v>
      </c>
      <c r="C42" s="220">
        <v>97.7</v>
      </c>
      <c r="D42" s="220">
        <v>97.5</v>
      </c>
      <c r="E42" s="221">
        <v>97.1</v>
      </c>
      <c r="F42" s="84">
        <v>96.6</v>
      </c>
      <c r="G42" s="84">
        <v>98.2</v>
      </c>
      <c r="H42" s="84">
        <v>98.2</v>
      </c>
      <c r="I42" s="84">
        <v>98.9</v>
      </c>
      <c r="J42" s="222">
        <v>98.9</v>
      </c>
      <c r="K42" s="222">
        <v>98.8</v>
      </c>
      <c r="L42" s="223">
        <v>99.176526620477773</v>
      </c>
      <c r="M42"/>
    </row>
    <row r="43" spans="1:13" x14ac:dyDescent="0.25">
      <c r="A43" s="218" t="s">
        <v>128</v>
      </c>
      <c r="B43" s="219">
        <v>97.2</v>
      </c>
      <c r="C43" s="220">
        <v>97.5</v>
      </c>
      <c r="D43" s="220">
        <v>97.6</v>
      </c>
      <c r="E43" s="221">
        <v>97.6</v>
      </c>
      <c r="F43" s="84">
        <v>96.7</v>
      </c>
      <c r="G43" s="84">
        <v>98.7</v>
      </c>
      <c r="H43" s="84">
        <v>98.9</v>
      </c>
      <c r="I43" s="84">
        <v>99.2</v>
      </c>
      <c r="J43" s="222">
        <v>99.3</v>
      </c>
      <c r="K43" s="222">
        <v>99</v>
      </c>
      <c r="L43" s="223">
        <v>99.294230943171357</v>
      </c>
      <c r="M43"/>
    </row>
    <row r="44" spans="1:13" x14ac:dyDescent="0.25">
      <c r="A44" s="218" t="s">
        <v>129</v>
      </c>
      <c r="B44" s="219">
        <v>97.8</v>
      </c>
      <c r="C44" s="220">
        <v>98</v>
      </c>
      <c r="D44" s="220">
        <v>98</v>
      </c>
      <c r="E44" s="221">
        <v>98.2</v>
      </c>
      <c r="F44" s="84">
        <v>97.7</v>
      </c>
      <c r="G44" s="84">
        <v>98.5</v>
      </c>
      <c r="H44" s="84">
        <v>98.6</v>
      </c>
      <c r="I44" s="84">
        <v>99</v>
      </c>
      <c r="J44" s="222">
        <v>99</v>
      </c>
      <c r="K44" s="222">
        <v>99</v>
      </c>
      <c r="L44" s="223">
        <v>99.112246538706742</v>
      </c>
      <c r="M44"/>
    </row>
    <row r="45" spans="1:13" x14ac:dyDescent="0.25">
      <c r="A45" s="224" t="s">
        <v>130</v>
      </c>
      <c r="B45" s="225">
        <v>97.5</v>
      </c>
      <c r="C45" s="226">
        <v>97.9</v>
      </c>
      <c r="D45" s="226">
        <v>98.3</v>
      </c>
      <c r="E45" s="227">
        <v>97.8</v>
      </c>
      <c r="F45" s="228">
        <v>97.5</v>
      </c>
      <c r="G45" s="228">
        <v>99</v>
      </c>
      <c r="H45" s="228">
        <v>98.8</v>
      </c>
      <c r="I45" s="228">
        <v>99.2</v>
      </c>
      <c r="J45" s="229">
        <v>98.5</v>
      </c>
      <c r="K45" s="229">
        <v>98.9</v>
      </c>
      <c r="L45" s="230">
        <v>99.153403527211594</v>
      </c>
      <c r="M45"/>
    </row>
    <row r="46" spans="1:13" x14ac:dyDescent="0.25">
      <c r="A46" s="218" t="s">
        <v>131</v>
      </c>
      <c r="B46" s="219">
        <v>97.2</v>
      </c>
      <c r="C46" s="220">
        <v>97.3</v>
      </c>
      <c r="D46" s="220">
        <v>97.7</v>
      </c>
      <c r="E46" s="221">
        <v>97.6</v>
      </c>
      <c r="F46" s="84">
        <v>96.1</v>
      </c>
      <c r="G46" s="84">
        <v>98.3</v>
      </c>
      <c r="H46" s="84">
        <v>98.5</v>
      </c>
      <c r="I46" s="84">
        <v>98.9</v>
      </c>
      <c r="J46" s="222">
        <v>99.1</v>
      </c>
      <c r="K46" s="222">
        <v>99.1</v>
      </c>
      <c r="L46" s="223">
        <v>99.352173429433165</v>
      </c>
      <c r="M46"/>
    </row>
    <row r="47" spans="1:13" x14ac:dyDescent="0.25">
      <c r="A47" s="218" t="s">
        <v>132</v>
      </c>
      <c r="B47" s="219">
        <v>97.3</v>
      </c>
      <c r="C47" s="220">
        <v>97.2</v>
      </c>
      <c r="D47" s="220">
        <v>97.5</v>
      </c>
      <c r="E47" s="221">
        <v>97.2</v>
      </c>
      <c r="F47" s="84">
        <v>96.4</v>
      </c>
      <c r="G47" s="84">
        <v>97.6</v>
      </c>
      <c r="H47" s="84">
        <v>97.9</v>
      </c>
      <c r="I47" s="84">
        <v>98.4</v>
      </c>
      <c r="J47" s="222">
        <v>98.8</v>
      </c>
      <c r="K47" s="222">
        <v>98.9</v>
      </c>
      <c r="L47" s="223">
        <v>99.2149803325607</v>
      </c>
      <c r="M47"/>
    </row>
    <row r="48" spans="1:13" x14ac:dyDescent="0.25">
      <c r="A48" s="218" t="s">
        <v>133</v>
      </c>
      <c r="B48" s="219">
        <v>97.1</v>
      </c>
      <c r="C48" s="220">
        <v>97.3</v>
      </c>
      <c r="D48" s="220">
        <v>97.6</v>
      </c>
      <c r="E48" s="221">
        <v>97.5</v>
      </c>
      <c r="F48" s="84">
        <v>97.1</v>
      </c>
      <c r="G48" s="84">
        <v>98.4</v>
      </c>
      <c r="H48" s="84">
        <v>98.4</v>
      </c>
      <c r="I48" s="84">
        <v>98.6</v>
      </c>
      <c r="J48" s="222">
        <v>98.8</v>
      </c>
      <c r="K48" s="222">
        <v>99</v>
      </c>
      <c r="L48" s="223">
        <v>99.042460964518312</v>
      </c>
      <c r="M48"/>
    </row>
    <row r="49" spans="1:13" x14ac:dyDescent="0.25">
      <c r="A49" s="218" t="s">
        <v>134</v>
      </c>
      <c r="B49" s="219">
        <v>97.2</v>
      </c>
      <c r="C49" s="220">
        <v>97.4</v>
      </c>
      <c r="D49" s="220">
        <v>97.7</v>
      </c>
      <c r="E49" s="221">
        <v>97.7</v>
      </c>
      <c r="F49" s="84">
        <v>96.3</v>
      </c>
      <c r="G49" s="84">
        <v>98.2</v>
      </c>
      <c r="H49" s="84">
        <v>98.4</v>
      </c>
      <c r="I49" s="84">
        <v>99</v>
      </c>
      <c r="J49" s="222">
        <v>99.1</v>
      </c>
      <c r="K49" s="222">
        <v>99.1</v>
      </c>
      <c r="L49" s="223">
        <v>99.137953638494963</v>
      </c>
      <c r="M49"/>
    </row>
    <row r="50" spans="1:13" x14ac:dyDescent="0.25">
      <c r="A50" s="224" t="s">
        <v>135</v>
      </c>
      <c r="B50" s="219">
        <v>97.6</v>
      </c>
      <c r="C50" s="226">
        <v>97.6</v>
      </c>
      <c r="D50" s="226">
        <v>97.899999999999991</v>
      </c>
      <c r="E50" s="227">
        <v>98</v>
      </c>
      <c r="F50" s="228">
        <v>97.2</v>
      </c>
      <c r="G50" s="228">
        <v>98.4</v>
      </c>
      <c r="H50" s="228">
        <v>99</v>
      </c>
      <c r="I50" s="228">
        <v>99.3</v>
      </c>
      <c r="J50" s="229">
        <v>99.4</v>
      </c>
      <c r="K50" s="229">
        <v>99.5</v>
      </c>
      <c r="L50" s="230">
        <v>99.449118772789504</v>
      </c>
      <c r="M50"/>
    </row>
    <row r="51" spans="1:13" x14ac:dyDescent="0.25">
      <c r="A51" s="218" t="s">
        <v>136</v>
      </c>
      <c r="B51" s="231">
        <v>98.2</v>
      </c>
      <c r="C51" s="220">
        <v>98.6</v>
      </c>
      <c r="D51" s="220">
        <v>98.1</v>
      </c>
      <c r="E51" s="221">
        <v>98.1</v>
      </c>
      <c r="F51" s="84">
        <v>97.2</v>
      </c>
      <c r="G51" s="84">
        <v>98.6</v>
      </c>
      <c r="H51" s="84">
        <v>98</v>
      </c>
      <c r="I51" s="84">
        <v>98.7</v>
      </c>
      <c r="J51" s="222">
        <v>99.2</v>
      </c>
      <c r="K51" s="222">
        <v>99.2</v>
      </c>
      <c r="L51" s="223">
        <v>99.263527626502452</v>
      </c>
      <c r="M51"/>
    </row>
    <row r="52" spans="1:13" x14ac:dyDescent="0.25">
      <c r="A52" s="218" t="s">
        <v>137</v>
      </c>
      <c r="B52" s="219">
        <v>97.5</v>
      </c>
      <c r="C52" s="220">
        <v>97.6</v>
      </c>
      <c r="D52" s="220">
        <v>98.2</v>
      </c>
      <c r="E52" s="221">
        <v>98.1</v>
      </c>
      <c r="F52" s="84">
        <v>97.5</v>
      </c>
      <c r="G52" s="84">
        <v>98.9</v>
      </c>
      <c r="H52" s="84">
        <v>98.9</v>
      </c>
      <c r="I52" s="84">
        <v>99.2</v>
      </c>
      <c r="J52" s="222">
        <v>99.2</v>
      </c>
      <c r="K52" s="222">
        <v>99</v>
      </c>
      <c r="L52" s="223">
        <v>99.259150667428798</v>
      </c>
      <c r="M52"/>
    </row>
    <row r="53" spans="1:13" x14ac:dyDescent="0.25">
      <c r="A53" s="218" t="s">
        <v>138</v>
      </c>
      <c r="B53" s="219">
        <v>97.9</v>
      </c>
      <c r="C53" s="220">
        <v>97.4</v>
      </c>
      <c r="D53" s="220">
        <v>97.899999999999991</v>
      </c>
      <c r="E53" s="221">
        <v>97.6</v>
      </c>
      <c r="F53" s="84">
        <v>97</v>
      </c>
      <c r="G53" s="84">
        <v>99</v>
      </c>
      <c r="H53" s="84">
        <v>98.7</v>
      </c>
      <c r="I53" s="84">
        <v>99.1</v>
      </c>
      <c r="J53" s="222">
        <v>99.3</v>
      </c>
      <c r="K53" s="222">
        <v>99.2</v>
      </c>
      <c r="L53" s="223">
        <v>99.157385512266472</v>
      </c>
      <c r="M53"/>
    </row>
    <row r="54" spans="1:13" x14ac:dyDescent="0.25">
      <c r="A54" s="218" t="s">
        <v>139</v>
      </c>
      <c r="B54" s="219">
        <v>96</v>
      </c>
      <c r="C54" s="220">
        <v>96.5</v>
      </c>
      <c r="D54" s="220">
        <v>97</v>
      </c>
      <c r="E54" s="221">
        <v>96.9</v>
      </c>
      <c r="F54" s="84">
        <v>96.9</v>
      </c>
      <c r="G54" s="84">
        <v>97.1</v>
      </c>
      <c r="H54" s="84">
        <v>98.4</v>
      </c>
      <c r="I54" s="84">
        <v>98.5</v>
      </c>
      <c r="J54" s="222">
        <v>98.8</v>
      </c>
      <c r="K54" s="222">
        <v>98.8</v>
      </c>
      <c r="L54" s="223">
        <v>98.706463399385939</v>
      </c>
      <c r="M54"/>
    </row>
    <row r="55" spans="1:13" x14ac:dyDescent="0.25">
      <c r="A55" s="218" t="s">
        <v>140</v>
      </c>
      <c r="B55" s="219">
        <v>97.7</v>
      </c>
      <c r="C55" s="220">
        <v>97.7</v>
      </c>
      <c r="D55" s="220">
        <v>97.899999999999991</v>
      </c>
      <c r="E55" s="221">
        <v>97.7</v>
      </c>
      <c r="F55" s="84">
        <v>97</v>
      </c>
      <c r="G55" s="84">
        <v>98.4</v>
      </c>
      <c r="H55" s="84">
        <v>98.4</v>
      </c>
      <c r="I55" s="84">
        <v>98.9</v>
      </c>
      <c r="J55" s="222">
        <v>99.2</v>
      </c>
      <c r="K55" s="222">
        <v>99.2</v>
      </c>
      <c r="L55" s="223">
        <v>99.262643019199331</v>
      </c>
      <c r="M55"/>
    </row>
    <row r="56" spans="1:13" ht="14.5" thickBot="1" x14ac:dyDescent="0.3">
      <c r="A56" s="218" t="s">
        <v>141</v>
      </c>
      <c r="B56" s="219">
        <v>97.8</v>
      </c>
      <c r="C56" s="220">
        <v>97.7</v>
      </c>
      <c r="D56" s="220">
        <v>98.1</v>
      </c>
      <c r="E56" s="221">
        <v>97.9</v>
      </c>
      <c r="F56" s="84">
        <v>97.1</v>
      </c>
      <c r="G56" s="84">
        <v>98.9</v>
      </c>
      <c r="H56" s="84">
        <v>98.9</v>
      </c>
      <c r="I56" s="84">
        <v>99.1</v>
      </c>
      <c r="J56" s="222">
        <v>99.2</v>
      </c>
      <c r="K56" s="222">
        <v>99.1</v>
      </c>
      <c r="L56" s="223">
        <v>99.160356848339461</v>
      </c>
      <c r="M56"/>
    </row>
    <row r="57" spans="1:13" ht="14.5" thickBot="1" x14ac:dyDescent="0.3">
      <c r="A57" s="232" t="s">
        <v>52</v>
      </c>
      <c r="B57" s="233">
        <v>97.4</v>
      </c>
      <c r="C57" s="234">
        <v>97.4</v>
      </c>
      <c r="D57" s="234">
        <v>97.7</v>
      </c>
      <c r="E57" s="234">
        <v>97.6</v>
      </c>
      <c r="F57" s="235">
        <v>97</v>
      </c>
      <c r="G57" s="235">
        <v>98.5</v>
      </c>
      <c r="H57" s="235">
        <v>98.5</v>
      </c>
      <c r="I57" s="235">
        <v>99</v>
      </c>
      <c r="J57" s="236">
        <v>99.1</v>
      </c>
      <c r="K57" s="236">
        <v>99.050980392156859</v>
      </c>
      <c r="L57" s="237">
        <v>99.193784616623347</v>
      </c>
      <c r="M57"/>
    </row>
    <row r="58" spans="1:13" ht="14.5" thickBot="1" x14ac:dyDescent="0.3">
      <c r="A58" s="232" t="s">
        <v>142</v>
      </c>
      <c r="B58" s="238">
        <v>93.8</v>
      </c>
      <c r="C58" s="239">
        <v>94.2</v>
      </c>
      <c r="D58" s="239">
        <v>93.8</v>
      </c>
      <c r="E58" s="239">
        <v>94.3</v>
      </c>
      <c r="F58" s="235">
        <v>96</v>
      </c>
      <c r="G58" s="235">
        <v>96</v>
      </c>
      <c r="H58" s="235">
        <v>95.8</v>
      </c>
      <c r="I58" s="240">
        <v>96.5</v>
      </c>
      <c r="J58" s="236">
        <v>97.6</v>
      </c>
      <c r="K58" s="236">
        <v>97.5</v>
      </c>
      <c r="L58" s="237">
        <v>97.999112287013972</v>
      </c>
      <c r="M58"/>
    </row>
    <row r="59" spans="1:13" x14ac:dyDescent="0.25">
      <c r="A59" s="210"/>
      <c r="B59" s="210"/>
      <c r="C59" s="210"/>
      <c r="D59" s="210"/>
      <c r="E59" s="210"/>
      <c r="F59" s="210"/>
      <c r="G59" s="210"/>
      <c r="H59" s="210"/>
      <c r="I59" s="210"/>
      <c r="J59" s="210"/>
    </row>
    <row r="60" spans="1:13" ht="16" customHeight="1" x14ac:dyDescent="0.25">
      <c r="A60" s="540" t="s">
        <v>283</v>
      </c>
      <c r="B60" s="541"/>
      <c r="C60" s="541"/>
      <c r="D60" s="541"/>
      <c r="E60" s="541"/>
      <c r="F60" s="542"/>
      <c r="G60" s="542"/>
      <c r="H60" s="542"/>
      <c r="I60" s="542"/>
      <c r="J60" s="542"/>
      <c r="K60" s="542"/>
    </row>
    <row r="61" spans="1:13" ht="16" customHeight="1" x14ac:dyDescent="0.25">
      <c r="A61" s="541"/>
      <c r="B61" s="541"/>
      <c r="C61" s="541"/>
      <c r="D61" s="541"/>
      <c r="E61" s="541"/>
      <c r="F61" s="542"/>
      <c r="G61" s="542"/>
      <c r="H61" s="542"/>
      <c r="I61" s="542"/>
      <c r="J61" s="542"/>
      <c r="K61" s="542"/>
    </row>
    <row r="62" spans="1:13" ht="16" customHeight="1" x14ac:dyDescent="0.25">
      <c r="A62" s="538" t="s">
        <v>284</v>
      </c>
      <c r="B62" s="538"/>
      <c r="C62" s="538"/>
      <c r="D62" s="538"/>
      <c r="E62" s="538"/>
      <c r="F62" s="539"/>
      <c r="G62" s="539"/>
      <c r="H62" s="539"/>
      <c r="I62" s="539"/>
      <c r="J62" s="539"/>
      <c r="K62" s="539"/>
    </row>
    <row r="63" spans="1:13" ht="12" customHeight="1" x14ac:dyDescent="0.25"/>
  </sheetData>
  <mergeCells count="6">
    <mergeCell ref="A62:K62"/>
    <mergeCell ref="A60:K60"/>
    <mergeCell ref="A61:K61"/>
    <mergeCell ref="A1:L1"/>
    <mergeCell ref="A2:L2"/>
    <mergeCell ref="A3:L3"/>
  </mergeCells>
  <printOptions horizontalCentered="1"/>
  <pageMargins left="0.7" right="0.7" top="0.75" bottom="0.75" header="0.3" footer="0.3"/>
  <pageSetup scale="77"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AD03B-936F-4AD9-8E3A-91AE15508A47}">
  <sheetPr>
    <pageSetUpPr fitToPage="1"/>
  </sheetPr>
  <dimension ref="A1:G59"/>
  <sheetViews>
    <sheetView topLeftCell="A33" zoomScaleNormal="100" zoomScaleSheetLayoutView="100" workbookViewId="0">
      <selection activeCell="G73" sqref="G73"/>
    </sheetView>
  </sheetViews>
  <sheetFormatPr defaultColWidth="12.54296875" defaultRowHeight="14" x14ac:dyDescent="0.25"/>
  <cols>
    <col min="1" max="1" width="22.54296875" style="266" customWidth="1"/>
    <col min="2" max="5" width="14.54296875" style="266" customWidth="1"/>
    <col min="6" max="16384" width="12.54296875" style="266"/>
  </cols>
  <sheetData>
    <row r="1" spans="1:7" ht="17.5" x14ac:dyDescent="0.25">
      <c r="A1" s="524" t="s">
        <v>150</v>
      </c>
      <c r="B1" s="524"/>
      <c r="C1" s="524"/>
      <c r="D1" s="524"/>
      <c r="E1" s="524"/>
      <c r="F1" s="524"/>
    </row>
    <row r="2" spans="1:7" ht="17.5" x14ac:dyDescent="0.25">
      <c r="A2" s="524" t="s">
        <v>151</v>
      </c>
      <c r="B2" s="524"/>
      <c r="C2" s="524"/>
      <c r="D2" s="524"/>
      <c r="E2" s="524"/>
      <c r="F2" s="524"/>
    </row>
    <row r="3" spans="1:7" ht="17.5" x14ac:dyDescent="0.25">
      <c r="A3" s="524" t="s">
        <v>152</v>
      </c>
      <c r="B3" s="524"/>
      <c r="C3" s="524"/>
      <c r="D3" s="524"/>
      <c r="E3" s="524"/>
      <c r="F3" s="524"/>
    </row>
    <row r="4" spans="1:7" ht="14.5" thickBot="1" x14ac:dyDescent="0.3">
      <c r="A4" s="267"/>
      <c r="B4" s="268"/>
      <c r="C4" s="268"/>
      <c r="D4" s="268"/>
      <c r="E4" s="268"/>
    </row>
    <row r="5" spans="1:7" ht="14.5" thickBot="1" x14ac:dyDescent="0.3">
      <c r="A5" s="269"/>
      <c r="B5" s="270">
        <v>1984</v>
      </c>
      <c r="C5" s="271">
        <v>1996</v>
      </c>
      <c r="D5" s="271">
        <v>2010</v>
      </c>
      <c r="E5" s="447">
        <v>2020</v>
      </c>
      <c r="F5" s="216">
        <v>2023</v>
      </c>
    </row>
    <row r="6" spans="1:7" x14ac:dyDescent="0.25">
      <c r="A6" s="272" t="s">
        <v>91</v>
      </c>
      <c r="B6" s="221">
        <v>88.436666666666696</v>
      </c>
      <c r="C6" s="221">
        <v>92.1666666666667</v>
      </c>
      <c r="D6" s="221">
        <v>95.226666666666674</v>
      </c>
      <c r="E6" s="84">
        <v>98.24</v>
      </c>
      <c r="F6" s="222">
        <v>97.42</v>
      </c>
      <c r="G6" s="273"/>
    </row>
    <row r="7" spans="1:7" x14ac:dyDescent="0.25">
      <c r="A7" s="272" t="s">
        <v>92</v>
      </c>
      <c r="B7" s="221">
        <v>86.513333333333307</v>
      </c>
      <c r="C7" s="221">
        <v>94.433333333333294</v>
      </c>
      <c r="D7" s="221">
        <v>97.09666666666665</v>
      </c>
      <c r="E7" s="84">
        <v>98.036666666666676</v>
      </c>
      <c r="F7" s="222">
        <v>98.66</v>
      </c>
      <c r="G7" s="273"/>
    </row>
    <row r="8" spans="1:7" x14ac:dyDescent="0.25">
      <c r="A8" s="272" t="s">
        <v>93</v>
      </c>
      <c r="B8" s="221">
        <v>86.94</v>
      </c>
      <c r="C8" s="221">
        <v>93.1</v>
      </c>
      <c r="D8" s="221">
        <v>95.240000000000009</v>
      </c>
      <c r="E8" s="84">
        <v>99.223333333333315</v>
      </c>
      <c r="F8" s="222">
        <v>98.59</v>
      </c>
      <c r="G8" s="273"/>
    </row>
    <row r="9" spans="1:7" x14ac:dyDescent="0.25">
      <c r="A9" s="272" t="s">
        <v>94</v>
      </c>
      <c r="B9" s="221">
        <v>86.56</v>
      </c>
      <c r="C9" s="221">
        <v>86.866666666666703</v>
      </c>
      <c r="D9" s="221">
        <v>93.366666666666674</v>
      </c>
      <c r="E9" s="84">
        <v>94.846666666666678</v>
      </c>
      <c r="F9" s="222">
        <v>96.43</v>
      </c>
      <c r="G9" s="273"/>
    </row>
    <row r="10" spans="1:7" x14ac:dyDescent="0.25">
      <c r="A10" s="274" t="s">
        <v>95</v>
      </c>
      <c r="B10" s="227">
        <v>92.453333333333305</v>
      </c>
      <c r="C10" s="227">
        <v>95.033333333333303</v>
      </c>
      <c r="D10" s="227">
        <v>96.416666666666671</v>
      </c>
      <c r="E10" s="228">
        <v>96.526666666666657</v>
      </c>
      <c r="F10" s="229">
        <v>96.81</v>
      </c>
      <c r="G10" s="273"/>
    </row>
    <row r="11" spans="1:7" x14ac:dyDescent="0.25">
      <c r="A11" s="272" t="s">
        <v>96</v>
      </c>
      <c r="B11" s="221">
        <v>93.243333333333297</v>
      </c>
      <c r="C11" s="221">
        <v>95.466666666666697</v>
      </c>
      <c r="D11" s="221">
        <v>97.736666666666679</v>
      </c>
      <c r="E11" s="84">
        <v>98.653333333333322</v>
      </c>
      <c r="F11" s="222">
        <v>99.14</v>
      </c>
      <c r="G11" s="273"/>
    </row>
    <row r="12" spans="1:7" x14ac:dyDescent="0.25">
      <c r="A12" s="272" t="s">
        <v>97</v>
      </c>
      <c r="B12" s="221">
        <v>95.493333333333297</v>
      </c>
      <c r="C12" s="221">
        <v>97.466666666666697</v>
      </c>
      <c r="D12" s="221">
        <v>97.903333333333322</v>
      </c>
      <c r="E12" s="84">
        <v>99.276666666666657</v>
      </c>
      <c r="F12" s="222">
        <v>97.295000000000002</v>
      </c>
      <c r="G12" s="273"/>
    </row>
    <row r="13" spans="1:7" x14ac:dyDescent="0.25">
      <c r="A13" s="272" t="s">
        <v>98</v>
      </c>
      <c r="B13" s="221">
        <v>94.25</v>
      </c>
      <c r="C13" s="221">
        <v>96.066666666666706</v>
      </c>
      <c r="D13" s="221">
        <v>97.440000000000012</v>
      </c>
      <c r="E13" s="84">
        <v>99.100000000000009</v>
      </c>
      <c r="F13" s="222">
        <v>97.155000000000001</v>
      </c>
      <c r="G13" s="273"/>
    </row>
    <row r="14" spans="1:7" x14ac:dyDescent="0.25">
      <c r="A14" s="272" t="s">
        <v>99</v>
      </c>
      <c r="B14" s="221">
        <v>94.89</v>
      </c>
      <c r="C14" s="221">
        <v>93.033333333333303</v>
      </c>
      <c r="D14" s="221">
        <v>91.056666666666672</v>
      </c>
      <c r="E14" s="84">
        <v>98.59999999999998</v>
      </c>
      <c r="F14" s="222">
        <v>98.77000000000001</v>
      </c>
      <c r="G14" s="273"/>
    </row>
    <row r="15" spans="1:7" x14ac:dyDescent="0.25">
      <c r="A15" s="274" t="s">
        <v>100</v>
      </c>
      <c r="B15" s="227">
        <v>88.7</v>
      </c>
      <c r="C15" s="227">
        <v>93.066666666666706</v>
      </c>
      <c r="D15" s="227">
        <v>93.733333333333348</v>
      </c>
      <c r="E15" s="228">
        <v>94.146666666666661</v>
      </c>
      <c r="F15" s="229">
        <v>94.045000000000002</v>
      </c>
      <c r="G15" s="273"/>
    </row>
    <row r="16" spans="1:7" x14ac:dyDescent="0.25">
      <c r="A16" s="272" t="s">
        <v>101</v>
      </c>
      <c r="B16" s="221">
        <v>86.176666666666705</v>
      </c>
      <c r="C16" s="221">
        <v>89.6666666666667</v>
      </c>
      <c r="D16" s="221">
        <v>93.006666666666661</v>
      </c>
      <c r="E16" s="84">
        <v>97.44</v>
      </c>
      <c r="F16" s="222">
        <v>97.110000000000014</v>
      </c>
      <c r="G16" s="273"/>
    </row>
    <row r="17" spans="1:7" x14ac:dyDescent="0.25">
      <c r="A17" s="272" t="s">
        <v>102</v>
      </c>
      <c r="B17" s="221">
        <v>93.516666666666694</v>
      </c>
      <c r="C17" s="221">
        <v>94.8</v>
      </c>
      <c r="D17" s="221">
        <v>95.693333333333342</v>
      </c>
      <c r="E17" s="84">
        <v>98.036666666666676</v>
      </c>
      <c r="F17" s="222">
        <v>98.295000000000002</v>
      </c>
      <c r="G17" s="273"/>
    </row>
    <row r="18" spans="1:7" x14ac:dyDescent="0.25">
      <c r="A18" s="272" t="s">
        <v>103</v>
      </c>
      <c r="B18" s="221">
        <v>90.71</v>
      </c>
      <c r="C18" s="221">
        <v>92.866666666666703</v>
      </c>
      <c r="D18" s="221">
        <v>97.923333333333332</v>
      </c>
      <c r="E18" s="84">
        <v>98.740000000000009</v>
      </c>
      <c r="F18" s="222">
        <v>99.37</v>
      </c>
      <c r="G18" s="273"/>
    </row>
    <row r="19" spans="1:7" x14ac:dyDescent="0.25">
      <c r="A19" s="272" t="s">
        <v>104</v>
      </c>
      <c r="B19" s="221">
        <v>94.16</v>
      </c>
      <c r="C19" s="221">
        <v>93</v>
      </c>
      <c r="D19" s="221">
        <v>95.18</v>
      </c>
      <c r="E19" s="84">
        <v>98.786666666666676</v>
      </c>
      <c r="F19" s="222">
        <v>98.64</v>
      </c>
      <c r="G19" s="273"/>
    </row>
    <row r="20" spans="1:7" x14ac:dyDescent="0.25">
      <c r="A20" s="274" t="s">
        <v>105</v>
      </c>
      <c r="B20" s="227">
        <v>91.57</v>
      </c>
      <c r="C20" s="227">
        <v>93.733333333333306</v>
      </c>
      <c r="D20" s="227">
        <v>92.456666666666663</v>
      </c>
      <c r="E20" s="228">
        <v>97.75333333333333</v>
      </c>
      <c r="F20" s="229">
        <v>99.29</v>
      </c>
      <c r="G20" s="273"/>
    </row>
    <row r="21" spans="1:7" x14ac:dyDescent="0.25">
      <c r="A21" s="272" t="s">
        <v>106</v>
      </c>
      <c r="B21" s="221">
        <v>96.213333333333296</v>
      </c>
      <c r="C21" s="221">
        <v>96.6</v>
      </c>
      <c r="D21" s="221">
        <v>97.676666666666662</v>
      </c>
      <c r="E21" s="84">
        <v>99.139999999999986</v>
      </c>
      <c r="F21" s="222">
        <v>99.210000000000008</v>
      </c>
      <c r="G21" s="273"/>
    </row>
    <row r="22" spans="1:7" x14ac:dyDescent="0.25">
      <c r="A22" s="272" t="s">
        <v>107</v>
      </c>
      <c r="B22" s="221">
        <v>94.316666666666706</v>
      </c>
      <c r="C22" s="221">
        <v>93.9</v>
      </c>
      <c r="D22" s="221">
        <v>97.456666666666663</v>
      </c>
      <c r="E22" s="84">
        <v>98.76</v>
      </c>
      <c r="F22" s="222">
        <v>98.164999999999992</v>
      </c>
      <c r="G22" s="273"/>
    </row>
    <row r="23" spans="1:7" x14ac:dyDescent="0.25">
      <c r="A23" s="272" t="s">
        <v>108</v>
      </c>
      <c r="B23" s="221">
        <v>88.146666666666704</v>
      </c>
      <c r="C23" s="221">
        <v>92.3333333333333</v>
      </c>
      <c r="D23" s="221">
        <v>95.013333333333335</v>
      </c>
      <c r="E23" s="84">
        <v>95.213333333333324</v>
      </c>
      <c r="F23" s="222">
        <v>98.37</v>
      </c>
      <c r="G23" s="273"/>
    </row>
    <row r="24" spans="1:7" x14ac:dyDescent="0.25">
      <c r="A24" s="272" t="s">
        <v>109</v>
      </c>
      <c r="B24" s="221">
        <v>89.66</v>
      </c>
      <c r="C24" s="221">
        <v>91.1</v>
      </c>
      <c r="D24" s="221">
        <v>96.513333333333321</v>
      </c>
      <c r="E24" s="84">
        <v>98.3</v>
      </c>
      <c r="F24" s="222">
        <v>97.655000000000001</v>
      </c>
      <c r="G24" s="273"/>
    </row>
    <row r="25" spans="1:7" x14ac:dyDescent="0.25">
      <c r="A25" s="274" t="s">
        <v>110</v>
      </c>
      <c r="B25" s="227">
        <v>93.44</v>
      </c>
      <c r="C25" s="227">
        <v>96.5</v>
      </c>
      <c r="D25" s="227">
        <v>98.15666666666668</v>
      </c>
      <c r="E25" s="228">
        <v>99.54</v>
      </c>
      <c r="F25" s="229">
        <v>99.69</v>
      </c>
      <c r="G25" s="273"/>
    </row>
    <row r="26" spans="1:7" x14ac:dyDescent="0.25">
      <c r="A26" s="272" t="s">
        <v>111</v>
      </c>
      <c r="B26" s="221">
        <v>95.69</v>
      </c>
      <c r="C26" s="221">
        <v>96.7</v>
      </c>
      <c r="D26" s="221">
        <v>96.203333333333333</v>
      </c>
      <c r="E26" s="84">
        <v>98.176666666666662</v>
      </c>
      <c r="F26" s="222">
        <v>99.324999999999989</v>
      </c>
      <c r="G26" s="273"/>
    </row>
    <row r="27" spans="1:7" x14ac:dyDescent="0.25">
      <c r="A27" s="272" t="s">
        <v>112</v>
      </c>
      <c r="B27" s="221">
        <v>95.86</v>
      </c>
      <c r="C27" s="221">
        <v>95.7</v>
      </c>
      <c r="D27" s="221">
        <v>97.616666666666674</v>
      </c>
      <c r="E27" s="84">
        <v>99.15333333333335</v>
      </c>
      <c r="F27" s="222">
        <v>98.204999999999998</v>
      </c>
      <c r="G27" s="273"/>
    </row>
    <row r="28" spans="1:7" x14ac:dyDescent="0.25">
      <c r="A28" s="272" t="s">
        <v>113</v>
      </c>
      <c r="B28" s="221">
        <v>92.8333333333333</v>
      </c>
      <c r="C28" s="221">
        <v>94.966666666666697</v>
      </c>
      <c r="D28" s="221">
        <v>96.820000000000007</v>
      </c>
      <c r="E28" s="84">
        <v>98.723333333333315</v>
      </c>
      <c r="F28" s="222">
        <v>98.075000000000003</v>
      </c>
      <c r="G28" s="273"/>
    </row>
    <row r="29" spans="1:7" x14ac:dyDescent="0.25">
      <c r="A29" s="272" t="s">
        <v>114</v>
      </c>
      <c r="B29" s="221">
        <v>95.8333333333333</v>
      </c>
      <c r="C29" s="221">
        <v>97.1</v>
      </c>
      <c r="D29" s="221">
        <v>98.483333333333334</v>
      </c>
      <c r="E29" s="84">
        <v>99.323333333333338</v>
      </c>
      <c r="F29" s="222">
        <v>99.10499999999999</v>
      </c>
      <c r="G29" s="273"/>
    </row>
    <row r="30" spans="1:7" x14ac:dyDescent="0.25">
      <c r="A30" s="274" t="s">
        <v>115</v>
      </c>
      <c r="B30" s="227">
        <v>82.366666666666703</v>
      </c>
      <c r="C30" s="227">
        <v>87.533333333333303</v>
      </c>
      <c r="D30" s="227">
        <v>95.986666666666679</v>
      </c>
      <c r="E30" s="228">
        <v>97.526666666666685</v>
      </c>
      <c r="F30" s="229">
        <v>94.82</v>
      </c>
      <c r="G30" s="273"/>
    </row>
    <row r="31" spans="1:7" x14ac:dyDescent="0.25">
      <c r="A31" s="272" t="s">
        <v>116</v>
      </c>
      <c r="B31" s="221">
        <v>91.48</v>
      </c>
      <c r="C31" s="221">
        <v>95.3333333333333</v>
      </c>
      <c r="D31" s="221">
        <v>96.143333333333331</v>
      </c>
      <c r="E31" s="84">
        <v>99.23</v>
      </c>
      <c r="F31" s="222">
        <v>97.37</v>
      </c>
      <c r="G31" s="273"/>
    </row>
    <row r="32" spans="1:7" x14ac:dyDescent="0.25">
      <c r="A32" s="272" t="s">
        <v>117</v>
      </c>
      <c r="B32" s="221">
        <v>90.963333333333296</v>
      </c>
      <c r="C32" s="221">
        <v>94.266666666666694</v>
      </c>
      <c r="D32" s="221">
        <v>94.866666666666674</v>
      </c>
      <c r="E32" s="84">
        <v>98.470000000000013</v>
      </c>
      <c r="F32" s="222">
        <v>98.12</v>
      </c>
      <c r="G32" s="273"/>
    </row>
    <row r="33" spans="1:7" x14ac:dyDescent="0.25">
      <c r="A33" s="272" t="s">
        <v>118</v>
      </c>
      <c r="B33" s="221">
        <v>95.676666666666705</v>
      </c>
      <c r="C33" s="221">
        <v>96</v>
      </c>
      <c r="D33" s="221">
        <v>95.613333333333344</v>
      </c>
      <c r="E33" s="84">
        <v>98.033333333333346</v>
      </c>
      <c r="F33" s="222">
        <v>99.694999999999993</v>
      </c>
      <c r="G33" s="273"/>
    </row>
    <row r="34" spans="1:7" x14ac:dyDescent="0.25">
      <c r="A34" s="272" t="s">
        <v>119</v>
      </c>
      <c r="B34" s="221">
        <v>90.353333333333296</v>
      </c>
      <c r="C34" s="221">
        <v>93.5</v>
      </c>
      <c r="D34" s="221">
        <v>96.586666666666659</v>
      </c>
      <c r="E34" s="84">
        <v>98.216666666666654</v>
      </c>
      <c r="F34" s="222">
        <v>96.525000000000006</v>
      </c>
      <c r="G34" s="273"/>
    </row>
    <row r="35" spans="1:7" x14ac:dyDescent="0.25">
      <c r="A35" s="274" t="s">
        <v>120</v>
      </c>
      <c r="B35" s="227">
        <v>94.326666666666696</v>
      </c>
      <c r="C35" s="227">
        <v>96.133333333333297</v>
      </c>
      <c r="D35" s="227">
        <v>98.206666666666663</v>
      </c>
      <c r="E35" s="228">
        <v>99.006666666666661</v>
      </c>
      <c r="F35" s="229">
        <v>99.365000000000009</v>
      </c>
      <c r="G35" s="273"/>
    </row>
    <row r="36" spans="1:7" x14ac:dyDescent="0.25">
      <c r="A36" s="272" t="s">
        <v>121</v>
      </c>
      <c r="B36" s="221">
        <v>94.79</v>
      </c>
      <c r="C36" s="221">
        <v>93.6</v>
      </c>
      <c r="D36" s="221">
        <v>95.923333333333332</v>
      </c>
      <c r="E36" s="84">
        <v>89.443333333333328</v>
      </c>
      <c r="F36" s="222">
        <v>93.47</v>
      </c>
      <c r="G36" s="273"/>
    </row>
    <row r="37" spans="1:7" x14ac:dyDescent="0.25">
      <c r="A37" s="272" t="s">
        <v>122</v>
      </c>
      <c r="B37" s="221">
        <v>82.046666666666695</v>
      </c>
      <c r="C37" s="221">
        <v>86.233333333333306</v>
      </c>
      <c r="D37" s="221">
        <v>92.443333333333328</v>
      </c>
      <c r="E37" s="84">
        <v>95.3</v>
      </c>
      <c r="F37" s="222">
        <v>95.745000000000005</v>
      </c>
      <c r="G37" s="273"/>
    </row>
    <row r="38" spans="1:7" x14ac:dyDescent="0.25">
      <c r="A38" s="272" t="s">
        <v>123</v>
      </c>
      <c r="B38" s="221">
        <v>91.773333333333298</v>
      </c>
      <c r="C38" s="221">
        <v>93.433333333333294</v>
      </c>
      <c r="D38" s="221">
        <v>94.84666666666665</v>
      </c>
      <c r="E38" s="84">
        <v>95.203333333333333</v>
      </c>
      <c r="F38" s="222">
        <v>94.664999999999992</v>
      </c>
      <c r="G38" s="273"/>
    </row>
    <row r="39" spans="1:7" x14ac:dyDescent="0.25">
      <c r="A39" s="272" t="s">
        <v>124</v>
      </c>
      <c r="B39" s="221">
        <v>88.293333333333294</v>
      </c>
      <c r="C39" s="221">
        <v>93.5</v>
      </c>
      <c r="D39" s="221">
        <v>95.530000000000015</v>
      </c>
      <c r="E39" s="84">
        <v>97.81</v>
      </c>
      <c r="F39" s="222">
        <v>96.884999999999991</v>
      </c>
      <c r="G39" s="273"/>
    </row>
    <row r="40" spans="1:7" x14ac:dyDescent="0.25">
      <c r="A40" s="274" t="s">
        <v>125</v>
      </c>
      <c r="B40" s="227">
        <v>94.636666666666699</v>
      </c>
      <c r="C40" s="227">
        <v>96.3</v>
      </c>
      <c r="D40" s="227">
        <v>98.473333333333343</v>
      </c>
      <c r="E40" s="228">
        <v>98.566666666666663</v>
      </c>
      <c r="F40" s="229">
        <v>99.114999999999995</v>
      </c>
      <c r="G40" s="273"/>
    </row>
    <row r="41" spans="1:7" x14ac:dyDescent="0.25">
      <c r="A41" s="272" t="s">
        <v>126</v>
      </c>
      <c r="B41" s="221">
        <v>92.436666666666696</v>
      </c>
      <c r="C41" s="221">
        <v>94.5</v>
      </c>
      <c r="D41" s="221">
        <v>96.743333333333339</v>
      </c>
      <c r="E41" s="84">
        <v>98.030000000000015</v>
      </c>
      <c r="F41" s="222">
        <v>98.08</v>
      </c>
      <c r="G41" s="273"/>
    </row>
    <row r="42" spans="1:7" x14ac:dyDescent="0.25">
      <c r="A42" s="272" t="s">
        <v>127</v>
      </c>
      <c r="B42" s="221">
        <v>90.25</v>
      </c>
      <c r="C42" s="221">
        <v>91.3</v>
      </c>
      <c r="D42" s="221">
        <v>95.719999999999985</v>
      </c>
      <c r="E42" s="84">
        <v>98.506666666666661</v>
      </c>
      <c r="F42" s="222">
        <v>98.444999999999993</v>
      </c>
      <c r="G42" s="273"/>
    </row>
    <row r="43" spans="1:7" x14ac:dyDescent="0.25">
      <c r="A43" s="272" t="s">
        <v>128</v>
      </c>
      <c r="B43" s="221">
        <v>90.603333333333296</v>
      </c>
      <c r="C43" s="221">
        <v>96.033333333333303</v>
      </c>
      <c r="D43" s="221">
        <v>97.596666666666678</v>
      </c>
      <c r="E43" s="84">
        <v>99.206666666666663</v>
      </c>
      <c r="F43" s="222">
        <v>99.155000000000001</v>
      </c>
      <c r="G43" s="273"/>
    </row>
    <row r="44" spans="1:7" x14ac:dyDescent="0.25">
      <c r="A44" s="272" t="s">
        <v>129</v>
      </c>
      <c r="B44" s="221">
        <v>94.85</v>
      </c>
      <c r="C44" s="221">
        <v>96.9</v>
      </c>
      <c r="D44" s="221">
        <v>98.17</v>
      </c>
      <c r="E44" s="84">
        <v>99.33</v>
      </c>
      <c r="F44" s="222">
        <v>97.56</v>
      </c>
      <c r="G44" s="273"/>
    </row>
    <row r="45" spans="1:7" x14ac:dyDescent="0.25">
      <c r="A45" s="274" t="s">
        <v>130</v>
      </c>
      <c r="B45" s="227">
        <v>93.626666666666694</v>
      </c>
      <c r="C45" s="227">
        <v>95.7</v>
      </c>
      <c r="D45" s="227">
        <v>97.173333333333332</v>
      </c>
      <c r="E45" s="228">
        <v>97.52</v>
      </c>
      <c r="F45" s="229">
        <v>95.715000000000003</v>
      </c>
      <c r="G45" s="273"/>
    </row>
    <row r="46" spans="1:7" x14ac:dyDescent="0.25">
      <c r="A46" s="272" t="s">
        <v>131</v>
      </c>
      <c r="B46" s="221">
        <v>83.653333333333293</v>
      </c>
      <c r="C46" s="221">
        <v>91.3</v>
      </c>
      <c r="D46" s="221">
        <v>94.33</v>
      </c>
      <c r="E46" s="84">
        <v>97.926666666666662</v>
      </c>
      <c r="F46" s="222">
        <v>98.355000000000004</v>
      </c>
      <c r="G46" s="273"/>
    </row>
    <row r="47" spans="1:7" x14ac:dyDescent="0.25">
      <c r="A47" s="272" t="s">
        <v>132</v>
      </c>
      <c r="B47" s="221">
        <v>93.203333333333305</v>
      </c>
      <c r="C47" s="221">
        <v>93.3333333333333</v>
      </c>
      <c r="D47" s="221">
        <v>97.766666666666666</v>
      </c>
      <c r="E47" s="84">
        <v>97.176666666666662</v>
      </c>
      <c r="F47" s="222">
        <v>98.72999999999999</v>
      </c>
      <c r="G47" s="273"/>
    </row>
    <row r="48" spans="1:7" x14ac:dyDescent="0.25">
      <c r="A48" s="272" t="s">
        <v>133</v>
      </c>
      <c r="B48" s="221">
        <v>88.486666666666693</v>
      </c>
      <c r="C48" s="221">
        <v>93.966666666666697</v>
      </c>
      <c r="D48" s="221">
        <v>92.19</v>
      </c>
      <c r="E48" s="84">
        <v>97.903333333333322</v>
      </c>
      <c r="F48" s="222">
        <v>97.05</v>
      </c>
      <c r="G48" s="273"/>
    </row>
    <row r="49" spans="1:7" x14ac:dyDescent="0.25">
      <c r="A49" s="272" t="s">
        <v>134</v>
      </c>
      <c r="B49" s="221">
        <v>88.403333333333293</v>
      </c>
      <c r="C49" s="221">
        <v>91.033333333333303</v>
      </c>
      <c r="D49" s="221">
        <v>95.236666666666665</v>
      </c>
      <c r="E49" s="84">
        <v>98.596666666666678</v>
      </c>
      <c r="F49" s="222">
        <v>98.35499999999999</v>
      </c>
      <c r="G49" s="273"/>
    </row>
    <row r="50" spans="1:7" x14ac:dyDescent="0.25">
      <c r="A50" s="274" t="s">
        <v>135</v>
      </c>
      <c r="B50" s="227">
        <v>92.52</v>
      </c>
      <c r="C50" s="227">
        <v>96.6666666666667</v>
      </c>
      <c r="D50" s="227">
        <v>96.666666666666671</v>
      </c>
      <c r="E50" s="228">
        <v>95.936666666666667</v>
      </c>
      <c r="F50" s="229">
        <v>97.91</v>
      </c>
      <c r="G50" s="273"/>
    </row>
    <row r="51" spans="1:7" x14ac:dyDescent="0.25">
      <c r="A51" s="272" t="s">
        <v>136</v>
      </c>
      <c r="B51" s="221">
        <v>92.256666666666703</v>
      </c>
      <c r="C51" s="221">
        <v>95.933333333333294</v>
      </c>
      <c r="D51" s="221">
        <v>98.143333333333317</v>
      </c>
      <c r="E51" s="84">
        <v>98.903333333333322</v>
      </c>
      <c r="F51" s="222">
        <v>99.414999999999992</v>
      </c>
      <c r="G51" s="273"/>
    </row>
    <row r="52" spans="1:7" x14ac:dyDescent="0.25">
      <c r="A52" s="272" t="s">
        <v>137</v>
      </c>
      <c r="B52" s="221">
        <v>93.053333333333299</v>
      </c>
      <c r="C52" s="221">
        <v>94.9</v>
      </c>
      <c r="D52" s="221">
        <v>95.273333333333326</v>
      </c>
      <c r="E52" s="84">
        <v>96.59666666666665</v>
      </c>
      <c r="F52" s="222">
        <v>98.664999999999992</v>
      </c>
      <c r="G52" s="273"/>
    </row>
    <row r="53" spans="1:7" x14ac:dyDescent="0.25">
      <c r="A53" s="272" t="s">
        <v>138</v>
      </c>
      <c r="B53" s="221">
        <v>93.013333333333307</v>
      </c>
      <c r="C53" s="221">
        <v>94.533333333333303</v>
      </c>
      <c r="D53" s="221">
        <v>98.139999999999986</v>
      </c>
      <c r="E53" s="84">
        <v>99.3</v>
      </c>
      <c r="F53" s="222">
        <v>98.394999999999996</v>
      </c>
      <c r="G53" s="273"/>
    </row>
    <row r="54" spans="1:7" x14ac:dyDescent="0.25">
      <c r="A54" s="272" t="s">
        <v>139</v>
      </c>
      <c r="B54" s="221">
        <v>87.69</v>
      </c>
      <c r="C54" s="221">
        <v>92.9</v>
      </c>
      <c r="D54" s="221">
        <v>96.206666666666663</v>
      </c>
      <c r="E54" s="84">
        <v>99.073333333333338</v>
      </c>
      <c r="F54" s="222">
        <v>97.865000000000009</v>
      </c>
      <c r="G54" s="273"/>
    </row>
    <row r="55" spans="1:7" x14ac:dyDescent="0.25">
      <c r="A55" s="272" t="s">
        <v>140</v>
      </c>
      <c r="B55" s="221">
        <v>95.22</v>
      </c>
      <c r="C55" s="221">
        <v>97</v>
      </c>
      <c r="D55" s="221">
        <v>98.323333333333338</v>
      </c>
      <c r="E55" s="84">
        <v>98.65000000000002</v>
      </c>
      <c r="F55" s="222">
        <v>97.949999999999989</v>
      </c>
      <c r="G55" s="273"/>
    </row>
    <row r="56" spans="1:7" ht="14.5" thickBot="1" x14ac:dyDescent="0.3">
      <c r="A56" s="272" t="s">
        <v>141</v>
      </c>
      <c r="B56" s="221">
        <v>89.87</v>
      </c>
      <c r="C56" s="221">
        <v>95.033333333333303</v>
      </c>
      <c r="D56" s="221">
        <v>97.27</v>
      </c>
      <c r="E56" s="84">
        <v>97.81</v>
      </c>
      <c r="F56" s="222">
        <v>98.185000000000002</v>
      </c>
      <c r="G56" s="275"/>
    </row>
    <row r="57" spans="1:7" ht="14.5" thickBot="1" x14ac:dyDescent="0.3">
      <c r="A57" s="276" t="s">
        <v>52</v>
      </c>
      <c r="B57" s="239">
        <v>91.6</v>
      </c>
      <c r="C57" s="239">
        <v>93.9</v>
      </c>
      <c r="D57" s="239">
        <v>95.813333333333333</v>
      </c>
      <c r="E57" s="235">
        <v>97.40666666666668</v>
      </c>
      <c r="F57" s="240">
        <v>97.34</v>
      </c>
      <c r="G57"/>
    </row>
    <row r="58" spans="1:7" x14ac:dyDescent="0.25">
      <c r="A58" s="277"/>
      <c r="B58" s="278"/>
      <c r="C58" s="279"/>
      <c r="D58" s="279"/>
      <c r="E58" s="279"/>
    </row>
    <row r="59" spans="1:7" x14ac:dyDescent="0.25">
      <c r="A59" s="544" t="s">
        <v>153</v>
      </c>
      <c r="B59" s="544"/>
      <c r="C59" s="544"/>
      <c r="D59" s="544"/>
      <c r="E59" s="443"/>
    </row>
  </sheetData>
  <mergeCells count="4">
    <mergeCell ref="A59:D59"/>
    <mergeCell ref="A1:F1"/>
    <mergeCell ref="A2:F2"/>
    <mergeCell ref="A3:F3"/>
  </mergeCells>
  <printOptions horizontalCentered="1"/>
  <pageMargins left="0.7" right="0.7" top="0.75" bottom="0.75" header="0.3" footer="0.3"/>
  <pageSetup scale="82"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ADCB2-A854-42CB-ADEB-E87E0BA46262}">
  <sheetPr>
    <pageSetUpPr fitToPage="1"/>
  </sheetPr>
  <dimension ref="A1:L76"/>
  <sheetViews>
    <sheetView topLeftCell="A33" zoomScaleNormal="100" zoomScaleSheetLayoutView="100" workbookViewId="0">
      <selection activeCell="G73" sqref="G73"/>
    </sheetView>
  </sheetViews>
  <sheetFormatPr defaultColWidth="12.81640625" defaultRowHeight="14" x14ac:dyDescent="0.3"/>
  <cols>
    <col min="1" max="1" width="18.54296875" style="2" bestFit="1" customWidth="1"/>
    <col min="2" max="6" width="12.54296875" style="2" customWidth="1"/>
    <col min="7" max="7" width="13.54296875" style="2" customWidth="1"/>
    <col min="8" max="16384" width="12.81640625" style="2"/>
  </cols>
  <sheetData>
    <row r="1" spans="1:12" ht="17.5" x14ac:dyDescent="0.35">
      <c r="A1" s="525" t="s">
        <v>143</v>
      </c>
      <c r="B1" s="525"/>
      <c r="C1" s="525"/>
      <c r="D1" s="525"/>
      <c r="E1" s="525"/>
      <c r="F1" s="525"/>
      <c r="G1" s="525"/>
    </row>
    <row r="2" spans="1:12" ht="17.5" x14ac:dyDescent="0.35">
      <c r="A2" s="525" t="s">
        <v>144</v>
      </c>
      <c r="B2" s="525"/>
      <c r="C2" s="525"/>
      <c r="D2" s="525"/>
      <c r="E2" s="525"/>
      <c r="F2" s="525"/>
      <c r="G2" s="525"/>
    </row>
    <row r="3" spans="1:12" ht="15" x14ac:dyDescent="0.3">
      <c r="A3" s="545" t="s">
        <v>13</v>
      </c>
      <c r="B3" s="545"/>
      <c r="C3" s="545"/>
      <c r="D3" s="545"/>
      <c r="E3" s="545"/>
      <c r="F3" s="545"/>
      <c r="G3" s="545"/>
    </row>
    <row r="4" spans="1:12" ht="6" customHeight="1" thickBot="1" x14ac:dyDescent="0.45">
      <c r="A4" s="546"/>
      <c r="B4" s="546"/>
      <c r="C4" s="546"/>
      <c r="D4" s="546"/>
      <c r="E4" s="546"/>
      <c r="F4" s="546"/>
      <c r="G4" s="546"/>
    </row>
    <row r="5" spans="1:12" ht="28" x14ac:dyDescent="0.3">
      <c r="A5" s="242"/>
      <c r="B5" s="208" t="s">
        <v>14</v>
      </c>
      <c r="C5" s="243" t="s">
        <v>145</v>
      </c>
      <c r="D5" s="243" t="s">
        <v>146</v>
      </c>
      <c r="E5" s="243" t="s">
        <v>147</v>
      </c>
      <c r="F5" s="244" t="s">
        <v>148</v>
      </c>
      <c r="G5" s="43" t="s">
        <v>19</v>
      </c>
    </row>
    <row r="6" spans="1:12" x14ac:dyDescent="0.3">
      <c r="A6" s="245" t="s">
        <v>91</v>
      </c>
      <c r="B6" s="246">
        <v>94.881305688421989</v>
      </c>
      <c r="C6" s="246">
        <v>99.781198676019443</v>
      </c>
      <c r="D6" s="246">
        <v>96.520822962976411</v>
      </c>
      <c r="E6" s="246">
        <v>99.375804917855575</v>
      </c>
      <c r="F6" s="247">
        <v>99.305539505353835</v>
      </c>
      <c r="G6" s="248">
        <v>97.784548891229292</v>
      </c>
      <c r="I6" s="249"/>
      <c r="J6" s="249"/>
      <c r="K6" s="249"/>
      <c r="L6" s="249"/>
    </row>
    <row r="7" spans="1:12" x14ac:dyDescent="0.3">
      <c r="A7" s="250" t="s">
        <v>92</v>
      </c>
      <c r="B7" s="251">
        <v>96.0691518873479</v>
      </c>
      <c r="C7" s="251">
        <v>100</v>
      </c>
      <c r="D7" s="251">
        <v>96.633952022605968</v>
      </c>
      <c r="E7" s="251">
        <v>100</v>
      </c>
      <c r="F7" s="252">
        <v>99.521126985933122</v>
      </c>
      <c r="G7" s="253">
        <v>98.612386218124882</v>
      </c>
      <c r="I7" s="249"/>
      <c r="J7" s="249"/>
      <c r="K7" s="249"/>
      <c r="L7" s="249"/>
    </row>
    <row r="8" spans="1:12" x14ac:dyDescent="0.3">
      <c r="A8" s="250" t="s">
        <v>93</v>
      </c>
      <c r="B8" s="251">
        <v>92.684067463094323</v>
      </c>
      <c r="C8" s="251">
        <v>99.421024731603325</v>
      </c>
      <c r="D8" s="251">
        <v>97.167797938920202</v>
      </c>
      <c r="E8" s="251">
        <v>98.346063718892452</v>
      </c>
      <c r="F8" s="252">
        <v>99.671036329185057</v>
      </c>
      <c r="G8" s="253">
        <v>97.768346241473282</v>
      </c>
      <c r="I8" s="249"/>
      <c r="J8" s="249"/>
      <c r="K8" s="249"/>
      <c r="L8" s="249"/>
    </row>
    <row r="9" spans="1:12" x14ac:dyDescent="0.3">
      <c r="A9" s="250" t="s">
        <v>94</v>
      </c>
      <c r="B9" s="251">
        <v>93.599742317614286</v>
      </c>
      <c r="C9" s="251">
        <v>96.318897798165708</v>
      </c>
      <c r="D9" s="251">
        <v>98.947160881384519</v>
      </c>
      <c r="E9" s="251">
        <v>100</v>
      </c>
      <c r="F9" s="252">
        <v>98.683485003198712</v>
      </c>
      <c r="G9" s="253">
        <v>97.083175045073176</v>
      </c>
      <c r="I9" s="249"/>
      <c r="J9" s="249"/>
      <c r="K9" s="249"/>
      <c r="L9" s="249"/>
    </row>
    <row r="10" spans="1:12" x14ac:dyDescent="0.3">
      <c r="A10" s="254" t="s">
        <v>95</v>
      </c>
      <c r="B10" s="255">
        <v>93.021961542555403</v>
      </c>
      <c r="C10" s="255">
        <v>95.605483511033853</v>
      </c>
      <c r="D10" s="255">
        <v>97.292427046392532</v>
      </c>
      <c r="E10" s="255">
        <v>95.977301609485593</v>
      </c>
      <c r="F10" s="256">
        <v>98.09573393560656</v>
      </c>
      <c r="G10" s="257">
        <v>96.363624104533443</v>
      </c>
      <c r="I10" s="249"/>
      <c r="J10" s="249"/>
      <c r="K10" s="249"/>
      <c r="L10" s="249"/>
    </row>
    <row r="11" spans="1:12" x14ac:dyDescent="0.3">
      <c r="A11" s="250" t="s">
        <v>96</v>
      </c>
      <c r="B11" s="251">
        <v>99.26001628765286</v>
      </c>
      <c r="C11" s="251">
        <v>97.572122505987053</v>
      </c>
      <c r="D11" s="251">
        <v>99.541648441063757</v>
      </c>
      <c r="E11" s="251">
        <v>100</v>
      </c>
      <c r="F11" s="252">
        <v>99.220573496564157</v>
      </c>
      <c r="G11" s="253">
        <v>99.093747298533941</v>
      </c>
      <c r="I11" s="249"/>
      <c r="J11" s="249"/>
      <c r="K11" s="249"/>
      <c r="L11" s="249"/>
    </row>
    <row r="12" spans="1:12" x14ac:dyDescent="0.3">
      <c r="A12" s="250" t="s">
        <v>97</v>
      </c>
      <c r="B12" s="251">
        <v>94.597857074082825</v>
      </c>
      <c r="C12" s="251">
        <v>95.034708390366575</v>
      </c>
      <c r="D12" s="251">
        <v>98.880003750378009</v>
      </c>
      <c r="E12" s="251">
        <v>95.526927822542731</v>
      </c>
      <c r="F12" s="252">
        <v>97.996957727580551</v>
      </c>
      <c r="G12" s="253">
        <v>96.80943196356526</v>
      </c>
      <c r="I12" s="249"/>
      <c r="J12" s="249"/>
      <c r="K12" s="249"/>
      <c r="L12" s="249"/>
    </row>
    <row r="13" spans="1:12" x14ac:dyDescent="0.3">
      <c r="A13" s="250" t="s">
        <v>98</v>
      </c>
      <c r="B13" s="251">
        <v>95.191730555171844</v>
      </c>
      <c r="C13" s="251">
        <v>99.462016364367173</v>
      </c>
      <c r="D13" s="251">
        <v>98.538968493875686</v>
      </c>
      <c r="E13" s="251">
        <v>97.803625436004737</v>
      </c>
      <c r="F13" s="252">
        <v>95.421120999562632</v>
      </c>
      <c r="G13" s="253">
        <v>97.073066133639301</v>
      </c>
      <c r="I13" s="249"/>
      <c r="J13" s="249"/>
      <c r="K13" s="249"/>
      <c r="L13" s="249"/>
    </row>
    <row r="14" spans="1:12" x14ac:dyDescent="0.3">
      <c r="A14" s="258" t="s">
        <v>99</v>
      </c>
      <c r="B14" s="251">
        <v>98.574574783686259</v>
      </c>
      <c r="C14" s="251">
        <v>98.97286609058304</v>
      </c>
      <c r="D14" s="251">
        <v>100</v>
      </c>
      <c r="E14" s="251">
        <v>100</v>
      </c>
      <c r="F14" s="252">
        <v>99.37894753333579</v>
      </c>
      <c r="G14" s="253">
        <v>99.317790419184234</v>
      </c>
      <c r="I14" s="249"/>
      <c r="J14" s="249"/>
      <c r="K14" s="249"/>
      <c r="L14" s="249"/>
    </row>
    <row r="15" spans="1:12" x14ac:dyDescent="0.3">
      <c r="A15" s="254" t="s">
        <v>100</v>
      </c>
      <c r="B15" s="255">
        <v>94.050607390952834</v>
      </c>
      <c r="C15" s="255">
        <v>93.83706520192267</v>
      </c>
      <c r="D15" s="255">
        <v>94.632482843569363</v>
      </c>
      <c r="E15" s="255">
        <v>95.957705838553778</v>
      </c>
      <c r="F15" s="256">
        <v>93.952201496232391</v>
      </c>
      <c r="G15" s="257">
        <v>94.328899032700093</v>
      </c>
      <c r="I15" s="249"/>
      <c r="J15" s="249"/>
      <c r="K15" s="249"/>
      <c r="L15" s="249"/>
    </row>
    <row r="16" spans="1:12" x14ac:dyDescent="0.3">
      <c r="A16" s="250" t="s">
        <v>101</v>
      </c>
      <c r="B16" s="251">
        <v>96.253668972155822</v>
      </c>
      <c r="C16" s="251">
        <v>95.229219057366009</v>
      </c>
      <c r="D16" s="251">
        <v>95.082832556494949</v>
      </c>
      <c r="E16" s="251">
        <v>98.165043191329616</v>
      </c>
      <c r="F16" s="252">
        <v>98.751276906834789</v>
      </c>
      <c r="G16" s="253">
        <v>96.770121754123409</v>
      </c>
      <c r="I16" s="249"/>
      <c r="J16" s="249"/>
      <c r="K16" s="249"/>
      <c r="L16" s="249"/>
    </row>
    <row r="17" spans="1:12" x14ac:dyDescent="0.3">
      <c r="A17" s="250" t="s">
        <v>102</v>
      </c>
      <c r="B17" s="251">
        <v>94.384778646002033</v>
      </c>
      <c r="C17" s="251">
        <v>98.771203768793839</v>
      </c>
      <c r="D17" s="251">
        <v>97.016161221326982</v>
      </c>
      <c r="E17" s="251">
        <v>96.78341501635667</v>
      </c>
      <c r="F17" s="252">
        <v>98.107912887186671</v>
      </c>
      <c r="G17" s="253">
        <v>97.344831847053001</v>
      </c>
      <c r="I17" s="249"/>
      <c r="J17" s="249"/>
      <c r="K17" s="249"/>
      <c r="L17" s="249"/>
    </row>
    <row r="18" spans="1:12" x14ac:dyDescent="0.3">
      <c r="A18" s="250" t="s">
        <v>103</v>
      </c>
      <c r="B18" s="251">
        <v>98.839324751139543</v>
      </c>
      <c r="C18" s="251">
        <v>99.671328062642644</v>
      </c>
      <c r="D18" s="251">
        <v>99.487254104284602</v>
      </c>
      <c r="E18" s="251">
        <v>99.061304939205641</v>
      </c>
      <c r="F18" s="252">
        <v>99.743145523824694</v>
      </c>
      <c r="G18" s="253">
        <v>99.41921425347725</v>
      </c>
      <c r="I18" s="249"/>
      <c r="J18" s="249"/>
      <c r="K18" s="249"/>
      <c r="L18" s="249"/>
    </row>
    <row r="19" spans="1:12" x14ac:dyDescent="0.3">
      <c r="A19" s="250" t="s">
        <v>104</v>
      </c>
      <c r="B19" s="251">
        <v>96.570709906755852</v>
      </c>
      <c r="C19" s="251">
        <v>99.664289775594725</v>
      </c>
      <c r="D19" s="251">
        <v>99.652050092508986</v>
      </c>
      <c r="E19" s="251">
        <v>97.680551908629013</v>
      </c>
      <c r="F19" s="252">
        <v>99.24988565142506</v>
      </c>
      <c r="G19" s="253">
        <v>98.697649959878945</v>
      </c>
      <c r="I19" s="249"/>
      <c r="J19" s="249"/>
      <c r="K19" s="249"/>
      <c r="L19" s="249"/>
    </row>
    <row r="20" spans="1:12" x14ac:dyDescent="0.3">
      <c r="A20" s="254" t="s">
        <v>105</v>
      </c>
      <c r="B20" s="255">
        <v>97.752857245103584</v>
      </c>
      <c r="C20" s="255">
        <v>99.554999998103497</v>
      </c>
      <c r="D20" s="255">
        <v>99.65009574443603</v>
      </c>
      <c r="E20" s="255">
        <v>100</v>
      </c>
      <c r="F20" s="256">
        <v>100</v>
      </c>
      <c r="G20" s="257">
        <v>99.479020820738143</v>
      </c>
      <c r="I20" s="249"/>
      <c r="J20" s="249"/>
      <c r="K20" s="249"/>
      <c r="L20" s="249"/>
    </row>
    <row r="21" spans="1:12" x14ac:dyDescent="0.3">
      <c r="A21" s="250" t="s">
        <v>106</v>
      </c>
      <c r="B21" s="251">
        <v>98.812133572354952</v>
      </c>
      <c r="C21" s="251">
        <v>99.62624997238855</v>
      </c>
      <c r="D21" s="251">
        <v>98.403749541494548</v>
      </c>
      <c r="E21" s="251">
        <v>99.999999999999986</v>
      </c>
      <c r="F21" s="252">
        <v>99.435089634850357</v>
      </c>
      <c r="G21" s="253">
        <v>99.315270879912589</v>
      </c>
      <c r="I21" s="249"/>
      <c r="J21" s="249"/>
      <c r="K21" s="249"/>
      <c r="L21" s="249"/>
    </row>
    <row r="22" spans="1:12" x14ac:dyDescent="0.3">
      <c r="A22" s="250" t="s">
        <v>107</v>
      </c>
      <c r="B22" s="251">
        <v>98.163583918971511</v>
      </c>
      <c r="C22" s="251">
        <v>98.447141575981476</v>
      </c>
      <c r="D22" s="251">
        <v>99.54917333088919</v>
      </c>
      <c r="E22" s="251">
        <v>99.449113729180553</v>
      </c>
      <c r="F22" s="252">
        <v>98.953635250087544</v>
      </c>
      <c r="G22" s="253">
        <v>98.894045014974125</v>
      </c>
      <c r="I22" s="249"/>
      <c r="J22" s="249"/>
      <c r="K22" s="249"/>
      <c r="L22" s="249"/>
    </row>
    <row r="23" spans="1:12" x14ac:dyDescent="0.3">
      <c r="A23" s="250" t="s">
        <v>108</v>
      </c>
      <c r="B23" s="251">
        <v>97.098996901306762</v>
      </c>
      <c r="C23" s="251">
        <v>100</v>
      </c>
      <c r="D23" s="251">
        <v>99.37108087189236</v>
      </c>
      <c r="E23" s="251">
        <v>98.619419142351887</v>
      </c>
      <c r="F23" s="252">
        <v>98.420740399747871</v>
      </c>
      <c r="G23" s="253">
        <v>98.70316477426779</v>
      </c>
      <c r="I23" s="249"/>
      <c r="J23" s="249"/>
      <c r="K23" s="249"/>
      <c r="L23" s="249"/>
    </row>
    <row r="24" spans="1:12" x14ac:dyDescent="0.3">
      <c r="A24" s="250" t="s">
        <v>109</v>
      </c>
      <c r="B24" s="251">
        <v>94.456633407869518</v>
      </c>
      <c r="C24" s="251">
        <v>97.009155224017235</v>
      </c>
      <c r="D24" s="251">
        <v>98.319257946571625</v>
      </c>
      <c r="E24" s="251">
        <v>97.654408413266395</v>
      </c>
      <c r="F24" s="252">
        <v>99.63154121139317</v>
      </c>
      <c r="G24" s="253">
        <v>97.050284267607722</v>
      </c>
      <c r="I24" s="249"/>
      <c r="J24" s="249"/>
      <c r="K24" s="249"/>
      <c r="L24" s="249"/>
    </row>
    <row r="25" spans="1:12" x14ac:dyDescent="0.3">
      <c r="A25" s="254" t="s">
        <v>110</v>
      </c>
      <c r="B25" s="255">
        <v>99.999999999999986</v>
      </c>
      <c r="C25" s="255">
        <v>100</v>
      </c>
      <c r="D25" s="255">
        <v>98.088727646891527</v>
      </c>
      <c r="E25" s="255">
        <v>100</v>
      </c>
      <c r="F25" s="256">
        <v>98.980321183380227</v>
      </c>
      <c r="G25" s="257">
        <v>99.415468315524222</v>
      </c>
      <c r="I25" s="249"/>
      <c r="J25" s="249"/>
      <c r="K25" s="249"/>
      <c r="L25" s="249"/>
    </row>
    <row r="26" spans="1:12" x14ac:dyDescent="0.3">
      <c r="A26" s="250" t="s">
        <v>111</v>
      </c>
      <c r="B26" s="251">
        <v>100</v>
      </c>
      <c r="C26" s="251">
        <v>99.223913921544778</v>
      </c>
      <c r="D26" s="251">
        <v>99.072533677397502</v>
      </c>
      <c r="E26" s="251">
        <v>100.00000000000001</v>
      </c>
      <c r="F26" s="252">
        <v>99.378876917132132</v>
      </c>
      <c r="G26" s="253">
        <v>99.447562961265774</v>
      </c>
      <c r="I26" s="249"/>
      <c r="J26" s="249"/>
      <c r="K26" s="249"/>
      <c r="L26" s="249"/>
    </row>
    <row r="27" spans="1:12" x14ac:dyDescent="0.3">
      <c r="A27" s="250" t="s">
        <v>112</v>
      </c>
      <c r="B27" s="251">
        <v>97.598869760690206</v>
      </c>
      <c r="C27" s="251">
        <v>97.97527964517603</v>
      </c>
      <c r="D27" s="251">
        <v>97.938705946245989</v>
      </c>
      <c r="E27" s="251">
        <v>99.476933297692526</v>
      </c>
      <c r="F27" s="252">
        <v>98.025063338999772</v>
      </c>
      <c r="G27" s="253">
        <v>98.10363859378279</v>
      </c>
      <c r="I27" s="249"/>
      <c r="J27" s="249"/>
      <c r="K27" s="249"/>
      <c r="L27" s="249"/>
    </row>
    <row r="28" spans="1:12" x14ac:dyDescent="0.3">
      <c r="A28" s="250" t="s">
        <v>113</v>
      </c>
      <c r="B28" s="251">
        <v>93.83511549038316</v>
      </c>
      <c r="C28" s="251">
        <v>96.665671760695133</v>
      </c>
      <c r="D28" s="251">
        <v>100</v>
      </c>
      <c r="E28" s="251">
        <v>98.749913286014049</v>
      </c>
      <c r="F28" s="252">
        <v>99.749562487726422</v>
      </c>
      <c r="G28" s="253">
        <v>97.885925548888778</v>
      </c>
      <c r="I28" s="249"/>
      <c r="J28" s="249"/>
      <c r="K28" s="249"/>
      <c r="L28" s="249"/>
    </row>
    <row r="29" spans="1:12" x14ac:dyDescent="0.3">
      <c r="A29" s="250" t="s">
        <v>114</v>
      </c>
      <c r="B29" s="251">
        <v>98.997075398834767</v>
      </c>
      <c r="C29" s="251">
        <v>98.852120457658856</v>
      </c>
      <c r="D29" s="251">
        <v>99.164511756885716</v>
      </c>
      <c r="E29" s="251">
        <v>99.078357600577007</v>
      </c>
      <c r="F29" s="252">
        <v>98.78355297445674</v>
      </c>
      <c r="G29" s="253">
        <v>98.937307960531797</v>
      </c>
      <c r="I29" s="249"/>
      <c r="J29" s="249"/>
      <c r="K29" s="249"/>
      <c r="L29" s="249"/>
    </row>
    <row r="30" spans="1:12" x14ac:dyDescent="0.3">
      <c r="A30" s="254" t="s">
        <v>115</v>
      </c>
      <c r="B30" s="255">
        <v>93.673250293280375</v>
      </c>
      <c r="C30" s="255">
        <v>94.221431277633485</v>
      </c>
      <c r="D30" s="255">
        <v>96.974090485422664</v>
      </c>
      <c r="E30" s="255">
        <v>98.251142269374967</v>
      </c>
      <c r="F30" s="256">
        <v>98.210211647716989</v>
      </c>
      <c r="G30" s="257">
        <v>95.669354099488814</v>
      </c>
      <c r="I30" s="249"/>
      <c r="J30" s="249"/>
      <c r="K30" s="249"/>
      <c r="L30" s="249"/>
    </row>
    <row r="31" spans="1:12" x14ac:dyDescent="0.3">
      <c r="A31" s="250" t="s">
        <v>116</v>
      </c>
      <c r="B31" s="251">
        <v>94.124830846411399</v>
      </c>
      <c r="C31" s="251">
        <v>97.541028345762399</v>
      </c>
      <c r="D31" s="251">
        <v>97.338133327537648</v>
      </c>
      <c r="E31" s="251">
        <v>99.532221277214688</v>
      </c>
      <c r="F31" s="252">
        <v>98.676560626237574</v>
      </c>
      <c r="G31" s="253">
        <v>97.513400019328145</v>
      </c>
      <c r="I31" s="249"/>
      <c r="J31" s="249"/>
      <c r="K31" s="249"/>
      <c r="L31" s="249"/>
    </row>
    <row r="32" spans="1:12" x14ac:dyDescent="0.3">
      <c r="A32" s="250" t="s">
        <v>117</v>
      </c>
      <c r="B32" s="251">
        <v>97.748354428622861</v>
      </c>
      <c r="C32" s="251">
        <v>97.616603465303754</v>
      </c>
      <c r="D32" s="251">
        <v>98.362329930756161</v>
      </c>
      <c r="E32" s="251">
        <v>98.482118140337477</v>
      </c>
      <c r="F32" s="252">
        <v>98.643051447251622</v>
      </c>
      <c r="G32" s="253">
        <v>98.191001729388532</v>
      </c>
      <c r="I32" s="249"/>
      <c r="J32" s="249"/>
      <c r="K32" s="249"/>
      <c r="L32" s="249"/>
    </row>
    <row r="33" spans="1:12" x14ac:dyDescent="0.3">
      <c r="A33" s="250" t="s">
        <v>118</v>
      </c>
      <c r="B33" s="251">
        <v>97.293348145579316</v>
      </c>
      <c r="C33" s="251">
        <v>100</v>
      </c>
      <c r="D33" s="251">
        <v>99.999999999999986</v>
      </c>
      <c r="E33" s="251">
        <v>100</v>
      </c>
      <c r="F33" s="252">
        <v>100</v>
      </c>
      <c r="G33" s="253">
        <v>99.599385912277953</v>
      </c>
      <c r="I33" s="249"/>
      <c r="J33" s="249"/>
      <c r="K33" s="249"/>
      <c r="L33" s="249"/>
    </row>
    <row r="34" spans="1:12" x14ac:dyDescent="0.3">
      <c r="A34" s="250" t="s">
        <v>119</v>
      </c>
      <c r="B34" s="251">
        <v>97.841357640921018</v>
      </c>
      <c r="C34" s="251">
        <v>97.394211910464307</v>
      </c>
      <c r="D34" s="251">
        <v>97.865771647316095</v>
      </c>
      <c r="E34" s="251">
        <v>99.360913178669477</v>
      </c>
      <c r="F34" s="252">
        <v>99.313920844926628</v>
      </c>
      <c r="G34" s="253">
        <v>98.41861835251018</v>
      </c>
      <c r="I34" s="249"/>
      <c r="J34" s="249"/>
      <c r="K34" s="249"/>
      <c r="L34" s="249"/>
    </row>
    <row r="35" spans="1:12" x14ac:dyDescent="0.3">
      <c r="A35" s="254" t="s">
        <v>120</v>
      </c>
      <c r="B35" s="255">
        <v>96.325340360846184</v>
      </c>
      <c r="C35" s="255">
        <v>98.707668880052424</v>
      </c>
      <c r="D35" s="255">
        <v>100</v>
      </c>
      <c r="E35" s="255">
        <v>100</v>
      </c>
      <c r="F35" s="256">
        <v>99.720509413698124</v>
      </c>
      <c r="G35" s="257">
        <v>99.126907047369158</v>
      </c>
      <c r="I35" s="249"/>
      <c r="J35" s="249"/>
      <c r="K35" s="249"/>
      <c r="L35" s="249"/>
    </row>
    <row r="36" spans="1:12" x14ac:dyDescent="0.3">
      <c r="A36" s="250" t="s">
        <v>121</v>
      </c>
      <c r="B36" s="251">
        <v>86.891900128888011</v>
      </c>
      <c r="C36" s="251">
        <v>93.294095713192704</v>
      </c>
      <c r="D36" s="251">
        <v>94.779287449187265</v>
      </c>
      <c r="E36" s="251">
        <v>96.891957283867896</v>
      </c>
      <c r="F36" s="252">
        <v>96.07432682901549</v>
      </c>
      <c r="G36" s="253">
        <v>93.96566310526616</v>
      </c>
      <c r="I36" s="249"/>
      <c r="J36" s="249"/>
      <c r="K36" s="249"/>
      <c r="L36" s="249"/>
    </row>
    <row r="37" spans="1:12" x14ac:dyDescent="0.3">
      <c r="A37" s="250" t="s">
        <v>122</v>
      </c>
      <c r="B37" s="251">
        <v>93.933181233347412</v>
      </c>
      <c r="C37" s="251">
        <v>91.874155659575408</v>
      </c>
      <c r="D37" s="251">
        <v>97.657433493510808</v>
      </c>
      <c r="E37" s="251">
        <v>95.527984393027694</v>
      </c>
      <c r="F37" s="252">
        <v>97.58135683385359</v>
      </c>
      <c r="G37" s="253">
        <v>94.993312427327325</v>
      </c>
      <c r="I37" s="249"/>
      <c r="J37" s="249"/>
      <c r="K37" s="249"/>
      <c r="L37" s="249"/>
    </row>
    <row r="38" spans="1:12" x14ac:dyDescent="0.3">
      <c r="A38" s="250" t="s">
        <v>123</v>
      </c>
      <c r="B38" s="251">
        <v>91.556313470820271</v>
      </c>
      <c r="C38" s="251">
        <v>94.767494293559636</v>
      </c>
      <c r="D38" s="251">
        <v>95.681053742424908</v>
      </c>
      <c r="E38" s="251">
        <v>94.046497237450609</v>
      </c>
      <c r="F38" s="252">
        <v>96.409029900892136</v>
      </c>
      <c r="G38" s="253">
        <v>94.753930129314952</v>
      </c>
      <c r="I38" s="249"/>
      <c r="J38" s="249"/>
      <c r="K38" s="249"/>
      <c r="L38" s="249"/>
    </row>
    <row r="39" spans="1:12" x14ac:dyDescent="0.3">
      <c r="A39" s="250" t="s">
        <v>124</v>
      </c>
      <c r="B39" s="251">
        <v>97.945056205991776</v>
      </c>
      <c r="C39" s="251">
        <v>96.48765137624423</v>
      </c>
      <c r="D39" s="251">
        <v>95.239656138496187</v>
      </c>
      <c r="E39" s="251">
        <v>100</v>
      </c>
      <c r="F39" s="252">
        <v>98.428234725971009</v>
      </c>
      <c r="G39" s="253">
        <v>97.47081528955033</v>
      </c>
      <c r="I39" s="249"/>
      <c r="J39" s="249"/>
      <c r="K39" s="249"/>
      <c r="L39" s="249"/>
    </row>
    <row r="40" spans="1:12" x14ac:dyDescent="0.3">
      <c r="A40" s="254" t="s">
        <v>125</v>
      </c>
      <c r="B40" s="255">
        <v>97.364019909916848</v>
      </c>
      <c r="C40" s="255">
        <v>100</v>
      </c>
      <c r="D40" s="255">
        <v>100</v>
      </c>
      <c r="E40" s="255">
        <v>99.170054458435473</v>
      </c>
      <c r="F40" s="256">
        <v>100</v>
      </c>
      <c r="G40" s="257">
        <v>99.358231071711856</v>
      </c>
      <c r="I40" s="249"/>
      <c r="J40" s="249"/>
      <c r="K40" s="249"/>
      <c r="L40" s="249"/>
    </row>
    <row r="41" spans="1:12" x14ac:dyDescent="0.3">
      <c r="A41" s="250" t="s">
        <v>126</v>
      </c>
      <c r="B41" s="251">
        <v>93.220580653413776</v>
      </c>
      <c r="C41" s="251">
        <v>98.183599839960451</v>
      </c>
      <c r="D41" s="251">
        <v>96.897652729283891</v>
      </c>
      <c r="E41" s="251">
        <v>99.333402620369611</v>
      </c>
      <c r="F41" s="252">
        <v>99.706494107435233</v>
      </c>
      <c r="G41" s="253">
        <v>97.530561596322357</v>
      </c>
      <c r="I41" s="249"/>
      <c r="J41" s="249"/>
      <c r="K41" s="249"/>
      <c r="L41" s="249"/>
    </row>
    <row r="42" spans="1:12" x14ac:dyDescent="0.3">
      <c r="A42" s="250" t="s">
        <v>127</v>
      </c>
      <c r="B42" s="251">
        <v>97.995371013445478</v>
      </c>
      <c r="C42" s="251">
        <v>98.026481887802177</v>
      </c>
      <c r="D42" s="251">
        <v>100</v>
      </c>
      <c r="E42" s="251">
        <v>100</v>
      </c>
      <c r="F42" s="252">
        <v>99.755622832832557</v>
      </c>
      <c r="G42" s="253">
        <v>99.061139431208659</v>
      </c>
      <c r="I42" s="249"/>
      <c r="J42" s="249"/>
      <c r="K42" s="249"/>
      <c r="L42" s="249"/>
    </row>
    <row r="43" spans="1:12" x14ac:dyDescent="0.3">
      <c r="A43" s="250" t="s">
        <v>128</v>
      </c>
      <c r="B43" s="251">
        <v>97.742120409323718</v>
      </c>
      <c r="C43" s="251">
        <v>98.814271255802296</v>
      </c>
      <c r="D43" s="251">
        <v>98.655356342691249</v>
      </c>
      <c r="E43" s="251">
        <v>100</v>
      </c>
      <c r="F43" s="252">
        <v>99.720696300264834</v>
      </c>
      <c r="G43" s="253">
        <v>99.120754953798212</v>
      </c>
      <c r="I43" s="249"/>
      <c r="J43" s="249"/>
      <c r="K43" s="249"/>
      <c r="L43" s="249"/>
    </row>
    <row r="44" spans="1:12" x14ac:dyDescent="0.3">
      <c r="A44" s="250" t="s">
        <v>129</v>
      </c>
      <c r="B44" s="251">
        <v>92.06243907938547</v>
      </c>
      <c r="C44" s="251">
        <v>96.946879226242743</v>
      </c>
      <c r="D44" s="251">
        <v>99.521045939356284</v>
      </c>
      <c r="E44" s="251">
        <v>100.00000000000001</v>
      </c>
      <c r="F44" s="252">
        <v>99.546705033611374</v>
      </c>
      <c r="G44" s="253">
        <v>97.63075589474326</v>
      </c>
      <c r="I44" s="249"/>
      <c r="J44" s="249"/>
      <c r="K44" s="249"/>
      <c r="L44" s="249"/>
    </row>
    <row r="45" spans="1:12" x14ac:dyDescent="0.3">
      <c r="A45" s="254" t="s">
        <v>130</v>
      </c>
      <c r="B45" s="255">
        <v>92.654358352873217</v>
      </c>
      <c r="C45" s="255">
        <v>97.359478494822753</v>
      </c>
      <c r="D45" s="255">
        <v>98.08860312205114</v>
      </c>
      <c r="E45" s="255">
        <v>96.036095215177426</v>
      </c>
      <c r="F45" s="256">
        <v>98.1569454532072</v>
      </c>
      <c r="G45" s="257">
        <v>96.632654229636429</v>
      </c>
      <c r="I45" s="249"/>
      <c r="J45" s="249"/>
      <c r="K45" s="249"/>
      <c r="L45" s="249"/>
    </row>
    <row r="46" spans="1:12" x14ac:dyDescent="0.3">
      <c r="A46" s="250" t="s">
        <v>131</v>
      </c>
      <c r="B46" s="251">
        <v>95.061806666447637</v>
      </c>
      <c r="C46" s="251">
        <v>99.65341941726146</v>
      </c>
      <c r="D46" s="251">
        <v>99.651608544364848</v>
      </c>
      <c r="E46" s="251">
        <v>99.351744375211226</v>
      </c>
      <c r="F46" s="252">
        <v>99.539201879190756</v>
      </c>
      <c r="G46" s="253">
        <v>98.548811524521156</v>
      </c>
      <c r="I46" s="249"/>
      <c r="J46" s="249"/>
      <c r="K46" s="249"/>
      <c r="L46" s="249"/>
    </row>
    <row r="47" spans="1:12" x14ac:dyDescent="0.3">
      <c r="A47" s="250" t="s">
        <v>132</v>
      </c>
      <c r="B47" s="251">
        <v>98.917966910059121</v>
      </c>
      <c r="C47" s="251">
        <v>99.099236083707993</v>
      </c>
      <c r="D47" s="251">
        <v>96.430357945256418</v>
      </c>
      <c r="E47" s="251">
        <v>98.924686649653864</v>
      </c>
      <c r="F47" s="252">
        <v>99.363803319773581</v>
      </c>
      <c r="G47" s="253">
        <v>98.675234979277874</v>
      </c>
      <c r="I47" s="249"/>
      <c r="J47" s="249"/>
      <c r="K47" s="249"/>
      <c r="L47" s="249"/>
    </row>
    <row r="48" spans="1:12" x14ac:dyDescent="0.3">
      <c r="A48" s="250" t="s">
        <v>133</v>
      </c>
      <c r="B48" s="251">
        <v>98.858783279091426</v>
      </c>
      <c r="C48" s="251">
        <v>97.062048725479158</v>
      </c>
      <c r="D48" s="251">
        <v>95.418950592203103</v>
      </c>
      <c r="E48" s="251">
        <v>98.496115875392803</v>
      </c>
      <c r="F48" s="252">
        <v>97.010346116610734</v>
      </c>
      <c r="G48" s="253">
        <v>97.286372503380207</v>
      </c>
      <c r="I48" s="249"/>
      <c r="J48" s="249"/>
      <c r="K48" s="249"/>
      <c r="L48" s="249"/>
    </row>
    <row r="49" spans="1:12" x14ac:dyDescent="0.3">
      <c r="A49" s="250" t="s">
        <v>134</v>
      </c>
      <c r="B49" s="251">
        <v>96.980685149115857</v>
      </c>
      <c r="C49" s="251">
        <v>97.427754301128218</v>
      </c>
      <c r="D49" s="251">
        <v>99.209672918385962</v>
      </c>
      <c r="E49" s="251">
        <v>98.95268084835773</v>
      </c>
      <c r="F49" s="252">
        <v>99.421001578036609</v>
      </c>
      <c r="G49" s="253">
        <v>98.455920011435779</v>
      </c>
      <c r="I49" s="249"/>
      <c r="J49" s="249"/>
      <c r="K49" s="249"/>
      <c r="L49" s="249"/>
    </row>
    <row r="50" spans="1:12" x14ac:dyDescent="0.3">
      <c r="A50" s="254" t="s">
        <v>135</v>
      </c>
      <c r="B50" s="255">
        <v>89.218948153674006</v>
      </c>
      <c r="C50" s="255">
        <v>99.120573215371522</v>
      </c>
      <c r="D50" s="255">
        <v>98.602186678910684</v>
      </c>
      <c r="E50" s="255">
        <v>97.381260808802907</v>
      </c>
      <c r="F50" s="256">
        <v>98.635467643787251</v>
      </c>
      <c r="G50" s="257">
        <v>97.420364788663719</v>
      </c>
      <c r="I50" s="249"/>
      <c r="J50" s="249"/>
      <c r="K50" s="249"/>
      <c r="L50" s="249"/>
    </row>
    <row r="51" spans="1:12" x14ac:dyDescent="0.3">
      <c r="A51" s="250" t="s">
        <v>136</v>
      </c>
      <c r="B51" s="251">
        <v>98.485533295738705</v>
      </c>
      <c r="C51" s="251">
        <v>98.29746628550015</v>
      </c>
      <c r="D51" s="251">
        <v>100</v>
      </c>
      <c r="E51" s="251">
        <v>100</v>
      </c>
      <c r="F51" s="252">
        <v>99.730081106098496</v>
      </c>
      <c r="G51" s="253">
        <v>99.331238152613167</v>
      </c>
      <c r="I51" s="249"/>
      <c r="J51" s="249"/>
      <c r="K51" s="249"/>
      <c r="L51" s="249"/>
    </row>
    <row r="52" spans="1:12" x14ac:dyDescent="0.3">
      <c r="A52" s="250" t="s">
        <v>137</v>
      </c>
      <c r="B52" s="251">
        <v>97.844719298649423</v>
      </c>
      <c r="C52" s="251">
        <v>98.334585918120155</v>
      </c>
      <c r="D52" s="251">
        <v>98.108472597546026</v>
      </c>
      <c r="E52" s="251">
        <v>98.800716623933738</v>
      </c>
      <c r="F52" s="252">
        <v>99.307820428344556</v>
      </c>
      <c r="G52" s="253">
        <v>98.681694437713887</v>
      </c>
      <c r="I52" s="249"/>
      <c r="J52" s="249"/>
      <c r="K52" s="249"/>
      <c r="L52" s="249"/>
    </row>
    <row r="53" spans="1:12" x14ac:dyDescent="0.3">
      <c r="A53" s="250" t="s">
        <v>138</v>
      </c>
      <c r="B53" s="251">
        <v>95.825880429040069</v>
      </c>
      <c r="C53" s="251">
        <v>97.962445171796432</v>
      </c>
      <c r="D53" s="251">
        <v>99.609566812393012</v>
      </c>
      <c r="E53" s="251">
        <v>99.125763147271897</v>
      </c>
      <c r="F53" s="252">
        <v>99.793506892993136</v>
      </c>
      <c r="G53" s="253">
        <v>98.777172274967555</v>
      </c>
      <c r="I53" s="249"/>
      <c r="J53" s="249"/>
      <c r="K53" s="249"/>
      <c r="L53" s="249"/>
    </row>
    <row r="54" spans="1:12" x14ac:dyDescent="0.3">
      <c r="A54" s="250" t="s">
        <v>139</v>
      </c>
      <c r="B54" s="251">
        <v>97.789554174340168</v>
      </c>
      <c r="C54" s="251">
        <v>97.323445384297557</v>
      </c>
      <c r="D54" s="251">
        <v>98.526478272351568</v>
      </c>
      <c r="E54" s="251">
        <v>100</v>
      </c>
      <c r="F54" s="252">
        <v>98.756632315814585</v>
      </c>
      <c r="G54" s="253">
        <v>98.242221376612491</v>
      </c>
      <c r="I54" s="249"/>
      <c r="J54" s="249"/>
      <c r="K54" s="249"/>
      <c r="L54" s="249"/>
    </row>
    <row r="55" spans="1:12" x14ac:dyDescent="0.3">
      <c r="A55" s="250" t="s">
        <v>140</v>
      </c>
      <c r="B55" s="251">
        <v>97.497603358488121</v>
      </c>
      <c r="C55" s="251">
        <v>99.52954937700045</v>
      </c>
      <c r="D55" s="251">
        <v>98.452940843307417</v>
      </c>
      <c r="E55" s="251">
        <v>99.377901835367069</v>
      </c>
      <c r="F55" s="252">
        <v>99.72633356090445</v>
      </c>
      <c r="G55" s="253">
        <v>99.043682583250302</v>
      </c>
      <c r="I55" s="249"/>
      <c r="J55" s="249"/>
      <c r="K55" s="249"/>
      <c r="L55" s="249"/>
    </row>
    <row r="56" spans="1:12" x14ac:dyDescent="0.3">
      <c r="A56" s="254" t="s">
        <v>141</v>
      </c>
      <c r="B56" s="255">
        <v>96.114803830748912</v>
      </c>
      <c r="C56" s="255">
        <v>98.894314059330583</v>
      </c>
      <c r="D56" s="255">
        <v>98.190938779718621</v>
      </c>
      <c r="E56" s="255">
        <v>97.233436167874032</v>
      </c>
      <c r="F56" s="256">
        <v>99.298779707993248</v>
      </c>
      <c r="G56" s="257">
        <v>98.132861486335628</v>
      </c>
      <c r="I56" s="249"/>
      <c r="J56" s="249"/>
      <c r="K56" s="249"/>
      <c r="L56" s="249"/>
    </row>
    <row r="57" spans="1:12" ht="14.5" thickBot="1" x14ac:dyDescent="0.35">
      <c r="A57" s="259" t="s">
        <v>52</v>
      </c>
      <c r="B57" s="260">
        <v>95.101687359915843</v>
      </c>
      <c r="C57" s="260">
        <v>97.0883617204248</v>
      </c>
      <c r="D57" s="260">
        <v>97.703449406665584</v>
      </c>
      <c r="E57" s="260">
        <v>98.168056777820453</v>
      </c>
      <c r="F57" s="261">
        <v>98.451048121232347</v>
      </c>
      <c r="G57" s="262">
        <v>97.390408487332721</v>
      </c>
      <c r="I57" s="249"/>
      <c r="J57" s="249"/>
      <c r="K57" s="249"/>
      <c r="L57" s="249"/>
    </row>
    <row r="58" spans="1:12" x14ac:dyDescent="0.3">
      <c r="A58" s="17"/>
      <c r="B58" s="263"/>
      <c r="C58" s="263"/>
      <c r="D58" s="263"/>
      <c r="E58" s="263"/>
      <c r="F58" s="263"/>
      <c r="G58" s="263"/>
      <c r="I58" s="249"/>
      <c r="J58" s="249"/>
      <c r="K58" s="249"/>
      <c r="L58" s="249"/>
    </row>
    <row r="59" spans="1:12" ht="15" customHeight="1" x14ac:dyDescent="0.3">
      <c r="A59" s="528" t="s">
        <v>285</v>
      </c>
      <c r="B59" s="528"/>
      <c r="C59" s="528"/>
      <c r="D59" s="528"/>
      <c r="E59" s="528"/>
      <c r="F59" s="528"/>
      <c r="G59" s="528"/>
    </row>
    <row r="60" spans="1:12" ht="15" customHeight="1" x14ac:dyDescent="0.3">
      <c r="A60" s="207" t="s">
        <v>149</v>
      </c>
      <c r="B60" s="207"/>
      <c r="C60" s="207"/>
      <c r="D60" s="207"/>
      <c r="E60" s="264"/>
      <c r="F60" s="264"/>
      <c r="G60" s="264"/>
    </row>
    <row r="64" spans="1:12" x14ac:dyDescent="0.3">
      <c r="I64" s="265"/>
    </row>
    <row r="68" spans="9:9" x14ac:dyDescent="0.3">
      <c r="I68" s="265"/>
    </row>
    <row r="72" spans="9:9" x14ac:dyDescent="0.3">
      <c r="I72" s="265"/>
    </row>
    <row r="76" spans="9:9" x14ac:dyDescent="0.3">
      <c r="I76" s="265"/>
    </row>
  </sheetData>
  <mergeCells count="5">
    <mergeCell ref="A1:G1"/>
    <mergeCell ref="A2:G2"/>
    <mergeCell ref="A3:G3"/>
    <mergeCell ref="A4:G4"/>
    <mergeCell ref="A59:G59"/>
  </mergeCells>
  <printOptions horizontalCentered="1"/>
  <pageMargins left="0.7" right="0.7" top="0.75" bottom="0.75" header="0.3" footer="0.3"/>
  <pageSetup scale="8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FD2A70-DE38-45DD-B29B-6DA2638188FF}">
  <ds:schemaRefs>
    <ds:schemaRef ds:uri="http://schemas.microsoft.com/sharepoint/v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fd47a0b5-80ad-4ca9-a91c-477460e8bd91"/>
    <ds:schemaRef ds:uri="99872e03-061c-4657-866a-0156691a72c1"/>
    <ds:schemaRef ds:uri="http://www.w3.org/XML/1998/namespace"/>
  </ds:schemaRefs>
</ds:datastoreItem>
</file>

<file path=customXml/itemProps2.xml><?xml version="1.0" encoding="utf-8"?>
<ds:datastoreItem xmlns:ds="http://schemas.openxmlformats.org/officeDocument/2006/customXml" ds:itemID="{1655A823-08A1-4899-8505-558AB9527AA9}">
  <ds:schemaRefs>
    <ds:schemaRef ds:uri="http://schemas.microsoft.com/sharepoint/v3/contenttype/forms"/>
  </ds:schemaRefs>
</ds:datastoreItem>
</file>

<file path=customXml/itemProps3.xml><?xml version="1.0" encoding="utf-8"?>
<ds:datastoreItem xmlns:ds="http://schemas.openxmlformats.org/officeDocument/2006/customXml" ds:itemID="{A3DE7458-9500-4492-B749-6DCC9EE181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12</vt:i4>
      </vt:variant>
    </vt:vector>
  </HeadingPairs>
  <TitlesOfParts>
    <vt:vector size="31" baseType="lpstr">
      <vt:lpstr>6.1</vt:lpstr>
      <vt:lpstr>6.2</vt:lpstr>
      <vt:lpstr>6.3</vt:lpstr>
      <vt:lpstr>6.4</vt:lpstr>
      <vt:lpstr>6.4 F</vt:lpstr>
      <vt:lpstr>6.5</vt:lpstr>
      <vt:lpstr>6.6</vt:lpstr>
      <vt:lpstr>6.7</vt:lpstr>
      <vt:lpstr>6.8</vt:lpstr>
      <vt:lpstr>6.9</vt:lpstr>
      <vt:lpstr>6.10</vt:lpstr>
      <vt:lpstr>6.11</vt:lpstr>
      <vt:lpstr>6.12</vt:lpstr>
      <vt:lpstr> 6.13</vt:lpstr>
      <vt:lpstr>6.14</vt:lpstr>
      <vt:lpstr>6.15</vt:lpstr>
      <vt:lpstr>6.16</vt:lpstr>
      <vt:lpstr>6.17</vt:lpstr>
      <vt:lpstr>6.18</vt:lpstr>
      <vt:lpstr>'6.1'!Print_Area</vt:lpstr>
      <vt:lpstr>'6.10'!Print_Area</vt:lpstr>
      <vt:lpstr>'6.12'!Print_Area</vt:lpstr>
      <vt:lpstr>'6.14'!Print_Area</vt:lpstr>
      <vt:lpstr>'6.15'!Print_Area</vt:lpstr>
      <vt:lpstr>'6.17'!Print_Area</vt:lpstr>
      <vt:lpstr>'6.18'!Print_Area</vt:lpstr>
      <vt:lpstr>'6.2'!Print_Area</vt:lpstr>
      <vt:lpstr>'6.3'!Print_Area</vt:lpstr>
      <vt:lpstr>'6.4'!Print_Area</vt:lpstr>
      <vt:lpstr>'6.8'!Print_Area</vt:lpstr>
      <vt:lpstr>'6.9'!Print_Area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Tanner Hinkel</cp:lastModifiedBy>
  <cp:revision/>
  <cp:lastPrinted>2024-10-30T19:31:07Z</cp:lastPrinted>
  <dcterms:created xsi:type="dcterms:W3CDTF">2016-10-04T20:40:19Z</dcterms:created>
  <dcterms:modified xsi:type="dcterms:W3CDTF">2025-01-15T19:10:44Z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